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Kunder\BRF\772 BRF Ritbrädet 1\Teknisk förvaltning\Underhållsplan\"/>
    </mc:Choice>
  </mc:AlternateContent>
  <xr:revisionPtr revIDLastSave="0" documentId="8_{69BCDC00-805F-4EF2-9F8B-43A6398900B9}" xr6:coauthVersionLast="47" xr6:coauthVersionMax="47" xr10:uidLastSave="{00000000-0000-0000-0000-000000000000}"/>
  <workbookProtection workbookAlgorithmName="SHA-512" workbookHashValue="WfYt/KcRzFv6bFYs9xMKGq72Su5obfnlNLSfikdjl42ilLEZ8pIa9OT+5jpzHWp0HzpSimezADcm/Mfna0J8AA==" workbookSaltValue="WRmFyCASqLtPlRm8x8BpZA==" workbookSpinCount="100000" lockStructure="1"/>
  <bookViews>
    <workbookView xWindow="-28920" yWindow="-120" windowWidth="29040" windowHeight="15840" tabRatio="849" xr2:uid="{00000000-000D-0000-FFFF-FFFF00000000}"/>
  </bookViews>
  <sheets>
    <sheet name="Plan" sheetId="2" r:id="rId1"/>
    <sheet name="Ute, Mark" sheetId="18" state="hidden" r:id="rId2"/>
    <sheet name="Tak" sheetId="3" state="hidden" r:id="rId3"/>
    <sheet name="Fasad" sheetId="4" state="hidden" r:id="rId4"/>
    <sheet name="Entréer Trapphus" sheetId="5" state="hidden" r:id="rId5"/>
    <sheet name="Hissar" sheetId="6" state="hidden" r:id="rId6"/>
    <sheet name="Förråd, källare, vind" sheetId="7" state="hidden" r:id="rId7"/>
    <sheet name="Tvättstugor" sheetId="8" state="hidden" r:id="rId8"/>
    <sheet name="Garage" sheetId="9" state="hidden" r:id="rId9"/>
    <sheet name="Vatten, avlopp, värme, kyla" sheetId="10" state="hidden" r:id="rId10"/>
    <sheet name="Ventilation" sheetId="11" state="hidden" r:id="rId11"/>
    <sheet name="Elanläggningar" sheetId="12" state="hidden" r:id="rId12"/>
    <sheet name="Brandskydd" sheetId="13" state="hidden" r:id="rId13"/>
    <sheet name="Avfallshantering" sheetId="14" state="hidden" r:id="rId14"/>
    <sheet name="Energi" sheetId="15" state="hidden" r:id="rId15"/>
    <sheet name="Miljö" sheetId="16" state="hidden" r:id="rId16"/>
    <sheet name="Övriga speciella lokaler" sheetId="17" state="hidden" r:id="rId17"/>
  </sheets>
  <definedNames>
    <definedName name="Antal_lägenheter">Plan!$D$4</definedName>
    <definedName name="Boendeyta">Plan!$D$5</definedName>
    <definedName name="index">Plan!$Q$3</definedName>
    <definedName name="Startår">Plan!$U$1</definedName>
    <definedName name="_xlnm.Print_Titles" localSheetId="0">Plan!$A:$D,Plan!$7:$7</definedName>
    <definedName name="z">Plan!$D$3</definedName>
    <definedName name="årlig_Index">Plan!$R$4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2" l="1"/>
  <c r="G13" i="2"/>
  <c r="L118" i="2"/>
  <c r="L102" i="2"/>
  <c r="L101" i="2"/>
  <c r="L155" i="2"/>
  <c r="L172" i="2"/>
  <c r="G172" i="2"/>
  <c r="L171" i="2"/>
  <c r="G171" i="2"/>
  <c r="G170" i="2"/>
  <c r="L170" i="2"/>
  <c r="L169" i="2"/>
  <c r="G169" i="2"/>
  <c r="L168" i="2"/>
  <c r="G168" i="2"/>
  <c r="L167" i="2"/>
  <c r="G167" i="2"/>
  <c r="G163" i="2"/>
  <c r="G162" i="2"/>
  <c r="G161" i="2"/>
  <c r="G158" i="2"/>
  <c r="G157" i="2"/>
  <c r="G156" i="2"/>
  <c r="L153" i="2"/>
  <c r="G153" i="2"/>
  <c r="L152" i="2"/>
  <c r="G152" i="2"/>
  <c r="L151" i="2"/>
  <c r="G151" i="2"/>
  <c r="L150" i="2"/>
  <c r="G150" i="2"/>
  <c r="L149" i="2"/>
  <c r="G149" i="2"/>
  <c r="L146" i="2"/>
  <c r="G146" i="2"/>
  <c r="L145" i="2"/>
  <c r="G145" i="2"/>
  <c r="G144" i="2"/>
  <c r="L144" i="2"/>
  <c r="L143" i="2"/>
  <c r="G143" i="2"/>
  <c r="L142" i="2"/>
  <c r="G142" i="2"/>
  <c r="L139" i="2"/>
  <c r="G139" i="2"/>
  <c r="L138" i="2"/>
  <c r="G138" i="2"/>
  <c r="L137" i="2"/>
  <c r="G137" i="2"/>
  <c r="L136" i="2"/>
  <c r="G136" i="2"/>
  <c r="L135" i="2"/>
  <c r="G135" i="2"/>
  <c r="L130" i="2"/>
  <c r="G130" i="2"/>
  <c r="G129" i="2"/>
  <c r="L129" i="2"/>
  <c r="L128" i="2"/>
  <c r="G128" i="2"/>
  <c r="L127" i="2"/>
  <c r="G127" i="2"/>
  <c r="L126" i="2"/>
  <c r="G126" i="2"/>
  <c r="L116" i="2"/>
  <c r="G116" i="2"/>
  <c r="L125" i="2"/>
  <c r="G125" i="2"/>
  <c r="L115" i="2"/>
  <c r="G115" i="2"/>
  <c r="G114" i="2"/>
  <c r="L114" i="2"/>
  <c r="L113" i="2"/>
  <c r="G113" i="2"/>
  <c r="L112" i="2"/>
  <c r="G112" i="2"/>
  <c r="L111" i="2"/>
  <c r="G111" i="2"/>
  <c r="L110" i="2"/>
  <c r="G110" i="2"/>
  <c r="L109" i="2"/>
  <c r="G109" i="2"/>
  <c r="L95" i="2"/>
  <c r="G95" i="2"/>
  <c r="L94" i="2"/>
  <c r="G94" i="2"/>
  <c r="L93" i="2"/>
  <c r="G93" i="2"/>
  <c r="L92" i="2"/>
  <c r="G92" i="2"/>
  <c r="L91" i="2"/>
  <c r="G91" i="2"/>
  <c r="L86" i="2"/>
  <c r="G86" i="2"/>
  <c r="L85" i="2"/>
  <c r="G85" i="2"/>
  <c r="L74" i="2"/>
  <c r="G74" i="2"/>
  <c r="L73" i="2"/>
  <c r="G73" i="2"/>
  <c r="L72" i="2"/>
  <c r="G72" i="2"/>
  <c r="L71" i="2"/>
  <c r="G71" i="2"/>
  <c r="L70" i="2"/>
  <c r="G70" i="2"/>
  <c r="L66" i="2"/>
  <c r="G66" i="2"/>
  <c r="G65" i="2"/>
  <c r="L64" i="2"/>
  <c r="G64" i="2"/>
  <c r="G63" i="2"/>
  <c r="L63" i="2"/>
  <c r="L62" i="2"/>
  <c r="G62" i="2"/>
  <c r="L61" i="2"/>
  <c r="G61" i="2"/>
  <c r="L60" i="2"/>
  <c r="G60" i="2"/>
  <c r="L59" i="2"/>
  <c r="G59" i="2"/>
  <c r="L45" i="2"/>
  <c r="G45" i="2"/>
  <c r="L44" i="2"/>
  <c r="G44" i="2"/>
  <c r="L43" i="2"/>
  <c r="G43" i="2"/>
  <c r="L33" i="2"/>
  <c r="G33" i="2"/>
  <c r="L32" i="2"/>
  <c r="G32" i="2"/>
  <c r="L21" i="2"/>
  <c r="G21" i="2"/>
  <c r="L20" i="2"/>
  <c r="G20" i="2"/>
  <c r="L19" i="2"/>
  <c r="G19" i="2"/>
  <c r="L18" i="2"/>
  <c r="G18" i="2"/>
  <c r="G17" i="2"/>
  <c r="L17" i="2"/>
  <c r="O13" i="2" l="1"/>
  <c r="G23" i="2"/>
  <c r="G24" i="2"/>
  <c r="G25" i="2"/>
  <c r="G26" i="2"/>
  <c r="G27" i="2"/>
  <c r="G28" i="2"/>
  <c r="G29" i="2"/>
  <c r="G30" i="2"/>
  <c r="G31" i="2"/>
  <c r="G35" i="2"/>
  <c r="G36" i="2"/>
  <c r="G37" i="2"/>
  <c r="G38" i="2"/>
  <c r="G39" i="2"/>
  <c r="G40" i="2"/>
  <c r="G41" i="2"/>
  <c r="G42" i="2"/>
  <c r="G48" i="2"/>
  <c r="G50" i="2"/>
  <c r="G52" i="2"/>
  <c r="G53" i="2"/>
  <c r="G54" i="2"/>
  <c r="G55" i="2"/>
  <c r="G56" i="2"/>
  <c r="G57" i="2"/>
  <c r="G58" i="2"/>
  <c r="G68" i="2"/>
  <c r="G69" i="2"/>
  <c r="G76" i="2"/>
  <c r="G78" i="2"/>
  <c r="G79" i="2"/>
  <c r="G80" i="2"/>
  <c r="G81" i="2"/>
  <c r="G82" i="2"/>
  <c r="G83" i="2"/>
  <c r="G84" i="2"/>
  <c r="G88" i="2"/>
  <c r="G90" i="2"/>
  <c r="G97" i="2"/>
  <c r="G98" i="2"/>
  <c r="G99" i="2"/>
  <c r="G100" i="2"/>
  <c r="G101" i="2"/>
  <c r="G102" i="2"/>
  <c r="G103" i="2"/>
  <c r="G104" i="2"/>
  <c r="G105" i="2"/>
  <c r="G107" i="2"/>
  <c r="G108" i="2"/>
  <c r="G118" i="2"/>
  <c r="G121" i="2"/>
  <c r="G122" i="2"/>
  <c r="G123" i="2"/>
  <c r="G124" i="2"/>
  <c r="G132" i="2"/>
  <c r="G133" i="2"/>
  <c r="G134" i="2"/>
  <c r="G141" i="2"/>
  <c r="G155" i="2"/>
  <c r="G160" i="2"/>
  <c r="G165" i="2"/>
  <c r="G10" i="2"/>
  <c r="G12" i="2"/>
  <c r="L12" i="2"/>
  <c r="O7" i="2"/>
  <c r="W1" i="2"/>
  <c r="O172" i="2" l="1"/>
  <c r="O170" i="2"/>
  <c r="O171" i="2"/>
  <c r="O168" i="2"/>
  <c r="O169" i="2"/>
  <c r="O163" i="2"/>
  <c r="O167" i="2"/>
  <c r="O161" i="2"/>
  <c r="O162" i="2"/>
  <c r="O157" i="2"/>
  <c r="O158" i="2"/>
  <c r="O152" i="2"/>
  <c r="O153" i="2"/>
  <c r="O156" i="2"/>
  <c r="O150" i="2"/>
  <c r="O151" i="2"/>
  <c r="O146" i="2"/>
  <c r="O149" i="2"/>
  <c r="O144" i="2"/>
  <c r="O145" i="2"/>
  <c r="O142" i="2"/>
  <c r="O143" i="2"/>
  <c r="O138" i="2"/>
  <c r="O139" i="2"/>
  <c r="O136" i="2"/>
  <c r="O137" i="2"/>
  <c r="O135" i="2"/>
  <c r="O129" i="2"/>
  <c r="O130" i="2"/>
  <c r="O128" i="2"/>
  <c r="O126" i="2"/>
  <c r="O127" i="2"/>
  <c r="O125" i="2"/>
  <c r="O116" i="2"/>
  <c r="O114" i="2"/>
  <c r="O115" i="2"/>
  <c r="O113" i="2"/>
  <c r="O111" i="2"/>
  <c r="O112" i="2"/>
  <c r="O109" i="2"/>
  <c r="O110" i="2"/>
  <c r="O94" i="2"/>
  <c r="O95" i="2"/>
  <c r="O92" i="2"/>
  <c r="O93" i="2"/>
  <c r="O91" i="2"/>
  <c r="O86" i="2"/>
  <c r="O74" i="2"/>
  <c r="O85" i="2"/>
  <c r="O72" i="2"/>
  <c r="O73" i="2"/>
  <c r="O70" i="2"/>
  <c r="O71" i="2"/>
  <c r="O65" i="2"/>
  <c r="O66" i="2"/>
  <c r="O63" i="2"/>
  <c r="O64" i="2"/>
  <c r="O61" i="2"/>
  <c r="O62" i="2"/>
  <c r="O60" i="2"/>
  <c r="O44" i="2"/>
  <c r="O45" i="2"/>
  <c r="O43" i="2"/>
  <c r="O33" i="2"/>
  <c r="O21" i="2"/>
  <c r="O32" i="2"/>
  <c r="O19" i="2"/>
  <c r="O20" i="2"/>
  <c r="O17" i="2"/>
  <c r="O18" i="2"/>
  <c r="O155" i="2"/>
  <c r="O124" i="2"/>
  <c r="O118" i="2"/>
  <c r="O104" i="2"/>
  <c r="O97" i="2"/>
  <c r="O83" i="2"/>
  <c r="O68" i="2"/>
  <c r="O57" i="2"/>
  <c r="O54" i="2"/>
  <c r="O48" i="2"/>
  <c r="O40" i="2"/>
  <c r="O30" i="2"/>
  <c r="O26" i="2"/>
  <c r="O134" i="2"/>
  <c r="O123" i="2"/>
  <c r="O108" i="2"/>
  <c r="O103" i="2"/>
  <c r="O100" i="2"/>
  <c r="O90" i="2"/>
  <c r="O78" i="2"/>
  <c r="O56" i="2"/>
  <c r="O53" i="2"/>
  <c r="O39" i="2"/>
  <c r="O36" i="2"/>
  <c r="O29" i="2"/>
  <c r="O165" i="2"/>
  <c r="O133" i="2"/>
  <c r="O122" i="2"/>
  <c r="O107" i="2"/>
  <c r="O102" i="2"/>
  <c r="O99" i="2"/>
  <c r="O88" i="2"/>
  <c r="O58" i="2"/>
  <c r="O52" i="2"/>
  <c r="O42" i="2"/>
  <c r="O38" i="2"/>
  <c r="O35" i="2"/>
  <c r="O28" i="2"/>
  <c r="O24" i="2"/>
  <c r="O141" i="2"/>
  <c r="O132" i="2"/>
  <c r="O121" i="2"/>
  <c r="O105" i="2"/>
  <c r="O101" i="2"/>
  <c r="O98" i="2"/>
  <c r="O84" i="2"/>
  <c r="O69" i="2"/>
  <c r="O55" i="2"/>
  <c r="O50" i="2"/>
  <c r="O41" i="2"/>
  <c r="O37" i="2"/>
  <c r="O31" i="2"/>
  <c r="O27" i="2"/>
  <c r="O23" i="2"/>
  <c r="O12" i="2"/>
  <c r="O25" i="2"/>
  <c r="P7" i="2"/>
  <c r="P13" i="2" s="1"/>
  <c r="P172" i="2" l="1"/>
  <c r="P171" i="2"/>
  <c r="P170" i="2"/>
  <c r="P168" i="2"/>
  <c r="P169" i="2"/>
  <c r="P163" i="2"/>
  <c r="P167" i="2"/>
  <c r="P161" i="2"/>
  <c r="P162" i="2"/>
  <c r="P157" i="2"/>
  <c r="P158" i="2"/>
  <c r="P152" i="2"/>
  <c r="P153" i="2"/>
  <c r="P156" i="2"/>
  <c r="P150" i="2"/>
  <c r="P151" i="2"/>
  <c r="P146" i="2"/>
  <c r="P149" i="2"/>
  <c r="P144" i="2"/>
  <c r="P145" i="2"/>
  <c r="P142" i="2"/>
  <c r="P143" i="2"/>
  <c r="P138" i="2"/>
  <c r="P139" i="2"/>
  <c r="P136" i="2"/>
  <c r="P137" i="2"/>
  <c r="P135" i="2"/>
  <c r="P130" i="2"/>
  <c r="P129" i="2"/>
  <c r="P128" i="2"/>
  <c r="P126" i="2"/>
  <c r="P127" i="2"/>
  <c r="P125" i="2"/>
  <c r="P116" i="2"/>
  <c r="P115" i="2"/>
  <c r="P114" i="2"/>
  <c r="P113" i="2"/>
  <c r="P111" i="2"/>
  <c r="P112" i="2"/>
  <c r="P109" i="2"/>
  <c r="P110" i="2"/>
  <c r="P94" i="2"/>
  <c r="P95" i="2"/>
  <c r="P92" i="2"/>
  <c r="P93" i="2"/>
  <c r="P91" i="2"/>
  <c r="P86" i="2"/>
  <c r="P74" i="2"/>
  <c r="P85" i="2"/>
  <c r="P72" i="2"/>
  <c r="P73" i="2"/>
  <c r="P70" i="2"/>
  <c r="P71" i="2"/>
  <c r="P65" i="2"/>
  <c r="P66" i="2"/>
  <c r="P64" i="2"/>
  <c r="P63" i="2"/>
  <c r="P62" i="2"/>
  <c r="P60" i="2"/>
  <c r="P61" i="2"/>
  <c r="P59" i="2"/>
  <c r="P45" i="2"/>
  <c r="P43" i="2"/>
  <c r="P44" i="2"/>
  <c r="P32" i="2"/>
  <c r="P33" i="2"/>
  <c r="P20" i="2"/>
  <c r="P21" i="2"/>
  <c r="P18" i="2"/>
  <c r="P19" i="2"/>
  <c r="P17" i="2"/>
  <c r="P104" i="2"/>
  <c r="P54" i="2"/>
  <c r="P48" i="2"/>
  <c r="P30" i="2"/>
  <c r="P155" i="2"/>
  <c r="P118" i="2"/>
  <c r="P83" i="2"/>
  <c r="P68" i="2"/>
  <c r="P40" i="2"/>
  <c r="P97" i="2"/>
  <c r="P57" i="2"/>
  <c r="P124" i="2"/>
  <c r="P26" i="2"/>
  <c r="P103" i="2"/>
  <c r="P99" i="2"/>
  <c r="P88" i="2"/>
  <c r="P108" i="2"/>
  <c r="P36" i="2"/>
  <c r="P29" i="2"/>
  <c r="P133" i="2"/>
  <c r="P123" i="2"/>
  <c r="P56" i="2"/>
  <c r="P165" i="2"/>
  <c r="P107" i="2"/>
  <c r="P102" i="2"/>
  <c r="P58" i="2"/>
  <c r="P42" i="2"/>
  <c r="P134" i="2"/>
  <c r="P90" i="2"/>
  <c r="P53" i="2"/>
  <c r="P39" i="2"/>
  <c r="P122" i="2"/>
  <c r="P98" i="2"/>
  <c r="P105" i="2"/>
  <c r="P132" i="2"/>
  <c r="P160" i="2"/>
  <c r="P24" i="2"/>
  <c r="P52" i="2"/>
  <c r="P14" i="2"/>
  <c r="P25" i="2"/>
  <c r="P27" i="2"/>
  <c r="P37" i="2"/>
  <c r="P41" i="2"/>
  <c r="P69" i="2"/>
  <c r="P84" i="2"/>
  <c r="P101" i="2"/>
  <c r="P141" i="2"/>
  <c r="P35" i="2"/>
  <c r="P38" i="2"/>
  <c r="P12" i="2"/>
  <c r="P23" i="2"/>
  <c r="P121" i="2"/>
  <c r="P31" i="2"/>
  <c r="P50" i="2"/>
  <c r="P55" i="2"/>
  <c r="P28" i="2"/>
  <c r="Q7" i="2"/>
  <c r="Q13" i="2" s="1"/>
  <c r="Q11" i="2" l="1"/>
  <c r="Q172" i="2"/>
  <c r="Q170" i="2"/>
  <c r="Q171" i="2"/>
  <c r="Q168" i="2"/>
  <c r="Q169" i="2"/>
  <c r="Q163" i="2"/>
  <c r="Q167" i="2"/>
  <c r="Q161" i="2"/>
  <c r="Q162" i="2"/>
  <c r="Q157" i="2"/>
  <c r="Q158" i="2"/>
  <c r="Q152" i="2"/>
  <c r="Q153" i="2"/>
  <c r="Q156" i="2"/>
  <c r="Q150" i="2"/>
  <c r="Q151" i="2"/>
  <c r="Q146" i="2"/>
  <c r="Q149" i="2"/>
  <c r="Q144" i="2"/>
  <c r="Q145" i="2"/>
  <c r="Q142" i="2"/>
  <c r="Q143" i="2"/>
  <c r="Q138" i="2"/>
  <c r="Q139" i="2"/>
  <c r="Q136" i="2"/>
  <c r="Q137" i="2"/>
  <c r="Q135" i="2"/>
  <c r="Q129" i="2"/>
  <c r="Q130" i="2"/>
  <c r="Q128" i="2"/>
  <c r="Q126" i="2"/>
  <c r="Q127" i="2"/>
  <c r="Q125" i="2"/>
  <c r="Q116" i="2"/>
  <c r="Q114" i="2"/>
  <c r="Q115" i="2"/>
  <c r="Q113" i="2"/>
  <c r="Q111" i="2"/>
  <c r="Q112" i="2"/>
  <c r="Q109" i="2"/>
  <c r="Q110" i="2"/>
  <c r="Q94" i="2"/>
  <c r="Q95" i="2"/>
  <c r="Q92" i="2"/>
  <c r="Q93" i="2"/>
  <c r="Q91" i="2"/>
  <c r="Q86" i="2"/>
  <c r="Q74" i="2"/>
  <c r="Q85" i="2"/>
  <c r="Q72" i="2"/>
  <c r="Q73" i="2"/>
  <c r="Q70" i="2"/>
  <c r="Q71" i="2"/>
  <c r="Q65" i="2"/>
  <c r="Q66" i="2"/>
  <c r="Q63" i="2"/>
  <c r="Q64" i="2"/>
  <c r="Q62" i="2"/>
  <c r="Q60" i="2"/>
  <c r="Q61" i="2"/>
  <c r="Q59" i="2"/>
  <c r="Q45" i="2"/>
  <c r="Q43" i="2"/>
  <c r="Q44" i="2"/>
  <c r="Q32" i="2"/>
  <c r="Q33" i="2"/>
  <c r="Q20" i="2"/>
  <c r="Q21" i="2"/>
  <c r="Q18" i="2"/>
  <c r="Q19" i="2"/>
  <c r="Q17" i="2"/>
  <c r="Q155" i="2"/>
  <c r="Q104" i="2"/>
  <c r="Q79" i="2"/>
  <c r="Q54" i="2"/>
  <c r="Q30" i="2"/>
  <c r="Q26" i="2"/>
  <c r="Q103" i="2"/>
  <c r="Q100" i="2"/>
  <c r="Q124" i="2"/>
  <c r="Q118" i="2"/>
  <c r="Q83" i="2"/>
  <c r="Q57" i="2"/>
  <c r="Q48" i="2"/>
  <c r="Q97" i="2"/>
  <c r="Q68" i="2"/>
  <c r="Q40" i="2"/>
  <c r="Q78" i="2"/>
  <c r="Q53" i="2"/>
  <c r="Q122" i="2"/>
  <c r="Q123" i="2"/>
  <c r="Q90" i="2"/>
  <c r="Q82" i="2"/>
  <c r="Q99" i="2"/>
  <c r="Q58" i="2"/>
  <c r="Q148" i="2"/>
  <c r="Q36" i="2"/>
  <c r="Q29" i="2"/>
  <c r="Q133" i="2"/>
  <c r="Q102" i="2"/>
  <c r="Q76" i="2"/>
  <c r="Q52" i="2"/>
  <c r="Q134" i="2"/>
  <c r="Q56" i="2"/>
  <c r="Q39" i="2"/>
  <c r="Q165" i="2"/>
  <c r="Q107" i="2"/>
  <c r="Q88" i="2"/>
  <c r="Q81" i="2"/>
  <c r="Q35" i="2"/>
  <c r="Q24" i="2"/>
  <c r="Q121" i="2"/>
  <c r="Q105" i="2"/>
  <c r="Q80" i="2"/>
  <c r="Q55" i="2"/>
  <c r="Q14" i="2"/>
  <c r="Q28" i="2"/>
  <c r="Q160" i="2"/>
  <c r="Q132" i="2"/>
  <c r="Q98" i="2"/>
  <c r="Q84" i="2"/>
  <c r="Q38" i="2"/>
  <c r="Q41" i="2"/>
  <c r="Q37" i="2"/>
  <c r="Q23" i="2"/>
  <c r="Q12" i="2"/>
  <c r="Q69" i="2"/>
  <c r="Q25" i="2"/>
  <c r="Q42" i="2"/>
  <c r="Q101" i="2"/>
  <c r="Q50" i="2"/>
  <c r="Q31" i="2"/>
  <c r="Q27" i="2"/>
  <c r="R7" i="2"/>
  <c r="R13" i="2" s="1"/>
  <c r="L65" i="2"/>
  <c r="K50" i="2"/>
  <c r="J50" i="2"/>
  <c r="K49" i="2"/>
  <c r="L49" i="2" s="1"/>
  <c r="J49" i="2"/>
  <c r="E49" i="2"/>
  <c r="G49" i="2" s="1"/>
  <c r="J51" i="2"/>
  <c r="E51" i="2"/>
  <c r="G51" i="2" s="1"/>
  <c r="K27" i="2"/>
  <c r="J27" i="2"/>
  <c r="K122" i="2"/>
  <c r="J122" i="2"/>
  <c r="K80" i="2"/>
  <c r="J80" i="2"/>
  <c r="K51" i="2"/>
  <c r="I27" i="2"/>
  <c r="I134" i="2"/>
  <c r="I105" i="2"/>
  <c r="I100" i="2"/>
  <c r="I99" i="2"/>
  <c r="L134" i="2"/>
  <c r="L133" i="2"/>
  <c r="R172" i="2" l="1"/>
  <c r="R171" i="2"/>
  <c r="R170" i="2"/>
  <c r="R168" i="2"/>
  <c r="R169" i="2"/>
  <c r="R163" i="2"/>
  <c r="R167" i="2"/>
  <c r="R161" i="2"/>
  <c r="R162" i="2"/>
  <c r="R157" i="2"/>
  <c r="R158" i="2"/>
  <c r="R152" i="2"/>
  <c r="R153" i="2"/>
  <c r="R156" i="2"/>
  <c r="R150" i="2"/>
  <c r="R151" i="2"/>
  <c r="R146" i="2"/>
  <c r="R149" i="2"/>
  <c r="R145" i="2"/>
  <c r="R144" i="2"/>
  <c r="R142" i="2"/>
  <c r="R143" i="2"/>
  <c r="R138" i="2"/>
  <c r="R139" i="2"/>
  <c r="R136" i="2"/>
  <c r="R137" i="2"/>
  <c r="R135" i="2"/>
  <c r="R130" i="2"/>
  <c r="R129" i="2"/>
  <c r="R128" i="2"/>
  <c r="R126" i="2"/>
  <c r="R127" i="2"/>
  <c r="R125" i="2"/>
  <c r="R116" i="2"/>
  <c r="R115" i="2"/>
  <c r="R114" i="2"/>
  <c r="R113" i="2"/>
  <c r="R111" i="2"/>
  <c r="R112" i="2"/>
  <c r="R109" i="2"/>
  <c r="R110" i="2"/>
  <c r="R94" i="2"/>
  <c r="R95" i="2"/>
  <c r="R92" i="2"/>
  <c r="R93" i="2"/>
  <c r="R91" i="2"/>
  <c r="R86" i="2"/>
  <c r="R74" i="2"/>
  <c r="R85" i="2"/>
  <c r="R72" i="2"/>
  <c r="R73" i="2"/>
  <c r="R70" i="2"/>
  <c r="R71" i="2"/>
  <c r="R65" i="2"/>
  <c r="R66" i="2"/>
  <c r="R63" i="2"/>
  <c r="R64" i="2"/>
  <c r="R62" i="2"/>
  <c r="R60" i="2"/>
  <c r="R61" i="2"/>
  <c r="R59" i="2"/>
  <c r="R45" i="2"/>
  <c r="R43" i="2"/>
  <c r="R44" i="2"/>
  <c r="R32" i="2"/>
  <c r="R33" i="2"/>
  <c r="R20" i="2"/>
  <c r="R21" i="2"/>
  <c r="R18" i="2"/>
  <c r="R19" i="2"/>
  <c r="R17" i="2"/>
  <c r="R79" i="2"/>
  <c r="R68" i="2"/>
  <c r="R40" i="2"/>
  <c r="R30" i="2"/>
  <c r="R83" i="2"/>
  <c r="R148" i="2"/>
  <c r="R108" i="2"/>
  <c r="R124" i="2"/>
  <c r="R118" i="2"/>
  <c r="R104" i="2"/>
  <c r="R57" i="2"/>
  <c r="R54" i="2"/>
  <c r="R155" i="2"/>
  <c r="R97" i="2"/>
  <c r="R48" i="2"/>
  <c r="R103" i="2"/>
  <c r="R90" i="2"/>
  <c r="R99" i="2"/>
  <c r="R88" i="2"/>
  <c r="R53" i="2"/>
  <c r="R29" i="2"/>
  <c r="R165" i="2"/>
  <c r="R102" i="2"/>
  <c r="R26" i="2"/>
  <c r="R123" i="2"/>
  <c r="R82" i="2"/>
  <c r="R78" i="2"/>
  <c r="R39" i="2"/>
  <c r="R107" i="2"/>
  <c r="R58" i="2"/>
  <c r="R42" i="2"/>
  <c r="R134" i="2"/>
  <c r="R56" i="2"/>
  <c r="R36" i="2"/>
  <c r="R133" i="2"/>
  <c r="R122" i="2"/>
  <c r="R81" i="2"/>
  <c r="R76" i="2"/>
  <c r="R35" i="2"/>
  <c r="R24" i="2"/>
  <c r="R141" i="2"/>
  <c r="R105" i="2"/>
  <c r="R55" i="2"/>
  <c r="R37" i="2"/>
  <c r="R27" i="2"/>
  <c r="R25" i="2"/>
  <c r="R52" i="2"/>
  <c r="R80" i="2"/>
  <c r="R14" i="2"/>
  <c r="R38" i="2"/>
  <c r="R121" i="2"/>
  <c r="R98" i="2"/>
  <c r="R84" i="2"/>
  <c r="R69" i="2"/>
  <c r="R41" i="2"/>
  <c r="R31" i="2"/>
  <c r="R12" i="2"/>
  <c r="R28" i="2"/>
  <c r="R160" i="2"/>
  <c r="R132" i="2"/>
  <c r="R101" i="2"/>
  <c r="R50" i="2"/>
  <c r="R23" i="2"/>
  <c r="P51" i="2"/>
  <c r="Q51" i="2"/>
  <c r="O51" i="2"/>
  <c r="R51" i="2"/>
  <c r="R49" i="2"/>
  <c r="O49" i="2"/>
  <c r="Q49" i="2"/>
  <c r="P49" i="2"/>
  <c r="S7" i="2"/>
  <c r="S13" i="2" s="1"/>
  <c r="L50" i="2"/>
  <c r="L27" i="2"/>
  <c r="K36" i="2"/>
  <c r="J36" i="2"/>
  <c r="K166" i="2"/>
  <c r="K165" i="2"/>
  <c r="K132" i="2"/>
  <c r="K124" i="2"/>
  <c r="K123" i="2"/>
  <c r="K121" i="2"/>
  <c r="K120" i="2"/>
  <c r="K119" i="2"/>
  <c r="K106" i="2"/>
  <c r="K105" i="2"/>
  <c r="K104" i="2"/>
  <c r="K103" i="2"/>
  <c r="K98" i="2"/>
  <c r="L98" i="2" s="1"/>
  <c r="K97" i="2"/>
  <c r="K90" i="2"/>
  <c r="K89" i="2"/>
  <c r="K88" i="2"/>
  <c r="K84" i="2"/>
  <c r="K83" i="2"/>
  <c r="K82" i="2"/>
  <c r="L82" i="2" s="1"/>
  <c r="K81" i="2"/>
  <c r="K79" i="2"/>
  <c r="K78" i="2"/>
  <c r="K76" i="2"/>
  <c r="L76" i="2" s="1"/>
  <c r="K69" i="2"/>
  <c r="L69" i="2" s="1"/>
  <c r="K68" i="2"/>
  <c r="L68" i="2" s="1"/>
  <c r="K58" i="2"/>
  <c r="L58" i="2" s="1"/>
  <c r="K57" i="2"/>
  <c r="K53" i="2"/>
  <c r="K52" i="2"/>
  <c r="K47" i="2"/>
  <c r="K41" i="2"/>
  <c r="K40" i="2"/>
  <c r="K39" i="2"/>
  <c r="L39" i="2" s="1"/>
  <c r="K38" i="2"/>
  <c r="K37" i="2"/>
  <c r="K31" i="2"/>
  <c r="K30" i="2"/>
  <c r="K29" i="2"/>
  <c r="K28" i="2"/>
  <c r="K26" i="2"/>
  <c r="L26" i="2" s="1"/>
  <c r="K24" i="2"/>
  <c r="K16" i="2"/>
  <c r="K15" i="2"/>
  <c r="K9" i="2"/>
  <c r="J24" i="2"/>
  <c r="I123" i="2"/>
  <c r="I121" i="2"/>
  <c r="I119" i="2"/>
  <c r="J165" i="2"/>
  <c r="L160" i="2"/>
  <c r="O160" i="2" s="1"/>
  <c r="J132" i="2"/>
  <c r="J124" i="2"/>
  <c r="J123" i="2"/>
  <c r="J121" i="2"/>
  <c r="J105" i="2"/>
  <c r="J104" i="2"/>
  <c r="J103" i="2"/>
  <c r="J98" i="2"/>
  <c r="J97" i="2"/>
  <c r="J90" i="2"/>
  <c r="J84" i="2"/>
  <c r="J83" i="2"/>
  <c r="J81" i="2"/>
  <c r="J79" i="2"/>
  <c r="G77" i="2"/>
  <c r="J41" i="2"/>
  <c r="J40" i="2"/>
  <c r="J39" i="2"/>
  <c r="J38" i="2"/>
  <c r="J37" i="2"/>
  <c r="J31" i="2"/>
  <c r="J29" i="2"/>
  <c r="J28" i="2"/>
  <c r="J26" i="2"/>
  <c r="J15" i="2"/>
  <c r="E15" i="2"/>
  <c r="G15" i="2" s="1"/>
  <c r="J9" i="2"/>
  <c r="E9" i="2"/>
  <c r="G9" i="2" s="1"/>
  <c r="J16" i="2"/>
  <c r="E16" i="2"/>
  <c r="G16" i="2" s="1"/>
  <c r="J47" i="2"/>
  <c r="G47" i="2"/>
  <c r="J52" i="2"/>
  <c r="J53" i="2"/>
  <c r="L54" i="2"/>
  <c r="J58" i="2"/>
  <c r="J68" i="2"/>
  <c r="J69" i="2"/>
  <c r="J76" i="2"/>
  <c r="J78" i="2"/>
  <c r="J82" i="2"/>
  <c r="J88" i="2"/>
  <c r="J89" i="2"/>
  <c r="E89" i="2"/>
  <c r="G89" i="2" s="1"/>
  <c r="J106" i="2"/>
  <c r="G106" i="2"/>
  <c r="L107" i="2"/>
  <c r="J119" i="2"/>
  <c r="E119" i="2"/>
  <c r="G119" i="2" s="1"/>
  <c r="J120" i="2"/>
  <c r="E120" i="2"/>
  <c r="G120" i="2" s="1"/>
  <c r="J166" i="2"/>
  <c r="E166" i="2"/>
  <c r="G166" i="2" s="1"/>
  <c r="J57" i="2"/>
  <c r="J30" i="2"/>
  <c r="L10" i="2"/>
  <c r="R10" i="2" s="1"/>
  <c r="P76" i="2" l="1"/>
  <c r="O76" i="2"/>
  <c r="P82" i="2"/>
  <c r="O82" i="2"/>
  <c r="S172" i="2"/>
  <c r="S170" i="2"/>
  <c r="S171" i="2"/>
  <c r="S168" i="2"/>
  <c r="S169" i="2"/>
  <c r="S163" i="2"/>
  <c r="S167" i="2"/>
  <c r="S161" i="2"/>
  <c r="S162" i="2"/>
  <c r="S157" i="2"/>
  <c r="S158" i="2"/>
  <c r="S152" i="2"/>
  <c r="S153" i="2"/>
  <c r="S156" i="2"/>
  <c r="S150" i="2"/>
  <c r="S151" i="2"/>
  <c r="S146" i="2"/>
  <c r="S149" i="2"/>
  <c r="S145" i="2"/>
  <c r="S144" i="2"/>
  <c r="S142" i="2"/>
  <c r="S143" i="2"/>
  <c r="S138" i="2"/>
  <c r="S139" i="2"/>
  <c r="S136" i="2"/>
  <c r="S137" i="2"/>
  <c r="S135" i="2"/>
  <c r="S130" i="2"/>
  <c r="S129" i="2"/>
  <c r="S128" i="2"/>
  <c r="S126" i="2"/>
  <c r="S127" i="2"/>
  <c r="S125" i="2"/>
  <c r="S116" i="2"/>
  <c r="S114" i="2"/>
  <c r="S115" i="2"/>
  <c r="S113" i="2"/>
  <c r="S111" i="2"/>
  <c r="S112" i="2"/>
  <c r="S109" i="2"/>
  <c r="S110" i="2"/>
  <c r="S94" i="2"/>
  <c r="S95" i="2"/>
  <c r="S92" i="2"/>
  <c r="S93" i="2"/>
  <c r="S91" i="2"/>
  <c r="S86" i="2"/>
  <c r="S74" i="2"/>
  <c r="S85" i="2"/>
  <c r="S72" i="2"/>
  <c r="S73" i="2"/>
  <c r="S70" i="2"/>
  <c r="S71" i="2"/>
  <c r="S65" i="2"/>
  <c r="S66" i="2"/>
  <c r="S64" i="2"/>
  <c r="S63" i="2"/>
  <c r="S62" i="2"/>
  <c r="S60" i="2"/>
  <c r="S61" i="2"/>
  <c r="S59" i="2"/>
  <c r="S45" i="2"/>
  <c r="S43" i="2"/>
  <c r="S44" i="2"/>
  <c r="S32" i="2"/>
  <c r="S33" i="2"/>
  <c r="S20" i="2"/>
  <c r="S21" i="2"/>
  <c r="S18" i="2"/>
  <c r="S19" i="2"/>
  <c r="S49" i="2"/>
  <c r="R89" i="2"/>
  <c r="P89" i="2"/>
  <c r="Q89" i="2"/>
  <c r="S89" i="2"/>
  <c r="O89" i="2"/>
  <c r="R77" i="2"/>
  <c r="Q77" i="2"/>
  <c r="S77" i="2"/>
  <c r="R120" i="2"/>
  <c r="O120" i="2"/>
  <c r="S120" i="2"/>
  <c r="P120" i="2"/>
  <c r="Q120" i="2"/>
  <c r="P47" i="2"/>
  <c r="Q47" i="2"/>
  <c r="P15" i="2"/>
  <c r="Q15" i="2"/>
  <c r="R15" i="2"/>
  <c r="O15" i="2"/>
  <c r="S15" i="2"/>
  <c r="S17" i="2"/>
  <c r="S124" i="2"/>
  <c r="S79" i="2"/>
  <c r="S57" i="2"/>
  <c r="S40" i="2"/>
  <c r="S26" i="2"/>
  <c r="S155" i="2"/>
  <c r="S68" i="2"/>
  <c r="S148" i="2"/>
  <c r="S123" i="2"/>
  <c r="S100" i="2"/>
  <c r="S104" i="2"/>
  <c r="S54" i="2"/>
  <c r="S118" i="2"/>
  <c r="S97" i="2"/>
  <c r="S48" i="2"/>
  <c r="S30" i="2"/>
  <c r="S82" i="2"/>
  <c r="S133" i="2"/>
  <c r="S122" i="2"/>
  <c r="S29" i="2"/>
  <c r="S165" i="2"/>
  <c r="S99" i="2"/>
  <c r="S88" i="2"/>
  <c r="S58" i="2"/>
  <c r="S134" i="2"/>
  <c r="S78" i="2"/>
  <c r="S56" i="2"/>
  <c r="S53" i="2"/>
  <c r="S36" i="2"/>
  <c r="S102" i="2"/>
  <c r="S76" i="2"/>
  <c r="S103" i="2"/>
  <c r="S39" i="2"/>
  <c r="S107" i="2"/>
  <c r="S81" i="2"/>
  <c r="S38" i="2"/>
  <c r="S28" i="2"/>
  <c r="S80" i="2"/>
  <c r="S69" i="2"/>
  <c r="S50" i="2"/>
  <c r="S31" i="2"/>
  <c r="S27" i="2"/>
  <c r="S35" i="2"/>
  <c r="S24" i="2"/>
  <c r="S121" i="2"/>
  <c r="S12" i="2"/>
  <c r="S14" i="2"/>
  <c r="S52" i="2"/>
  <c r="S132" i="2"/>
  <c r="S105" i="2"/>
  <c r="S41" i="2"/>
  <c r="S37" i="2"/>
  <c r="S25" i="2"/>
  <c r="S55" i="2"/>
  <c r="S42" i="2"/>
  <c r="S160" i="2"/>
  <c r="S101" i="2"/>
  <c r="S98" i="2"/>
  <c r="S23" i="2"/>
  <c r="S51" i="2"/>
  <c r="Q119" i="2"/>
  <c r="P119" i="2"/>
  <c r="S119" i="2"/>
  <c r="Q16" i="2"/>
  <c r="O16" i="2"/>
  <c r="S16" i="2"/>
  <c r="P16" i="2"/>
  <c r="Q106" i="2"/>
  <c r="R106" i="2"/>
  <c r="O106" i="2"/>
  <c r="P106" i="2"/>
  <c r="S106" i="2"/>
  <c r="R166" i="2"/>
  <c r="Q166" i="2"/>
  <c r="O166" i="2"/>
  <c r="S166" i="2"/>
  <c r="P166" i="2"/>
  <c r="O11" i="2"/>
  <c r="S11" i="2"/>
  <c r="P11" i="2"/>
  <c r="O9" i="2"/>
  <c r="S9" i="2"/>
  <c r="O10" i="2"/>
  <c r="P10" i="2"/>
  <c r="Q10" i="2"/>
  <c r="S10" i="2"/>
  <c r="T7" i="2"/>
  <c r="T13" i="2" s="1"/>
  <c r="T172" i="2" l="1"/>
  <c r="T171" i="2"/>
  <c r="T170" i="2"/>
  <c r="T168" i="2"/>
  <c r="T169" i="2"/>
  <c r="T163" i="2"/>
  <c r="T167" i="2"/>
  <c r="T161" i="2"/>
  <c r="T162" i="2"/>
  <c r="T157" i="2"/>
  <c r="T158" i="2"/>
  <c r="T152" i="2"/>
  <c r="T153" i="2"/>
  <c r="T156" i="2"/>
  <c r="T150" i="2"/>
  <c r="T151" i="2"/>
  <c r="T146" i="2"/>
  <c r="T149" i="2"/>
  <c r="T144" i="2"/>
  <c r="T145" i="2"/>
  <c r="T142" i="2"/>
  <c r="T143" i="2"/>
  <c r="T138" i="2"/>
  <c r="T139" i="2"/>
  <c r="T136" i="2"/>
  <c r="T137" i="2"/>
  <c r="T135" i="2"/>
  <c r="T130" i="2"/>
  <c r="T129" i="2"/>
  <c r="T128" i="2"/>
  <c r="T126" i="2"/>
  <c r="T127" i="2"/>
  <c r="T125" i="2"/>
  <c r="T116" i="2"/>
  <c r="T115" i="2"/>
  <c r="T114" i="2"/>
  <c r="T113" i="2"/>
  <c r="T111" i="2"/>
  <c r="T112" i="2"/>
  <c r="T109" i="2"/>
  <c r="T110" i="2"/>
  <c r="T94" i="2"/>
  <c r="T95" i="2"/>
  <c r="T92" i="2"/>
  <c r="T93" i="2"/>
  <c r="T91" i="2"/>
  <c r="T86" i="2"/>
  <c r="T74" i="2"/>
  <c r="T85" i="2"/>
  <c r="T72" i="2"/>
  <c r="T73" i="2"/>
  <c r="T70" i="2"/>
  <c r="T71" i="2"/>
  <c r="T65" i="2"/>
  <c r="T66" i="2"/>
  <c r="T64" i="2"/>
  <c r="T63" i="2"/>
  <c r="T62" i="2"/>
  <c r="T60" i="2"/>
  <c r="T61" i="2"/>
  <c r="T59" i="2"/>
  <c r="T45" i="2"/>
  <c r="T43" i="2"/>
  <c r="T44" i="2"/>
  <c r="T32" i="2"/>
  <c r="T33" i="2"/>
  <c r="T20" i="2"/>
  <c r="T21" i="2"/>
  <c r="T18" i="2"/>
  <c r="T19" i="2"/>
  <c r="T9" i="2"/>
  <c r="T11" i="2"/>
  <c r="T17" i="2"/>
  <c r="T57" i="2"/>
  <c r="T40" i="2"/>
  <c r="T79" i="2"/>
  <c r="T68" i="2"/>
  <c r="T54" i="2"/>
  <c r="T48" i="2"/>
  <c r="T30" i="2"/>
  <c r="T26" i="2"/>
  <c r="T134" i="2"/>
  <c r="T123" i="2"/>
  <c r="T100" i="2"/>
  <c r="T155" i="2"/>
  <c r="T124" i="2"/>
  <c r="T118" i="2"/>
  <c r="T104" i="2"/>
  <c r="T83" i="2"/>
  <c r="T97" i="2"/>
  <c r="T90" i="2"/>
  <c r="T82" i="2"/>
  <c r="T39" i="2"/>
  <c r="T122" i="2"/>
  <c r="T148" i="2"/>
  <c r="T103" i="2"/>
  <c r="T165" i="2"/>
  <c r="T102" i="2"/>
  <c r="T99" i="2"/>
  <c r="T88" i="2"/>
  <c r="T76" i="2"/>
  <c r="T58" i="2"/>
  <c r="T108" i="2"/>
  <c r="T78" i="2"/>
  <c r="T36" i="2"/>
  <c r="T29" i="2"/>
  <c r="T133" i="2"/>
  <c r="T107" i="2"/>
  <c r="T52" i="2"/>
  <c r="T42" i="2"/>
  <c r="T56" i="2"/>
  <c r="T53" i="2"/>
  <c r="T81" i="2"/>
  <c r="T28" i="2"/>
  <c r="T160" i="2"/>
  <c r="T105" i="2"/>
  <c r="T101" i="2"/>
  <c r="T84" i="2"/>
  <c r="T14" i="2"/>
  <c r="T55" i="2"/>
  <c r="T50" i="2"/>
  <c r="T37" i="2"/>
  <c r="T31" i="2"/>
  <c r="T132" i="2"/>
  <c r="T121" i="2"/>
  <c r="T80" i="2"/>
  <c r="T23" i="2"/>
  <c r="T12" i="2"/>
  <c r="T69" i="2"/>
  <c r="T25" i="2"/>
  <c r="T38" i="2"/>
  <c r="T35" i="2"/>
  <c r="T24" i="2"/>
  <c r="T141" i="2"/>
  <c r="T98" i="2"/>
  <c r="T41" i="2"/>
  <c r="T27" i="2"/>
  <c r="T49" i="2"/>
  <c r="T51" i="2"/>
  <c r="T166" i="2"/>
  <c r="T120" i="2"/>
  <c r="T16" i="2"/>
  <c r="T47" i="2"/>
  <c r="T106" i="2"/>
  <c r="T89" i="2"/>
  <c r="T15" i="2"/>
  <c r="T77" i="2"/>
  <c r="T10" i="2"/>
  <c r="U7" i="2"/>
  <c r="U13" i="2" s="1"/>
  <c r="L103" i="2"/>
  <c r="U172" i="2" l="1"/>
  <c r="U170" i="2"/>
  <c r="U171" i="2"/>
  <c r="U168" i="2"/>
  <c r="U169" i="2"/>
  <c r="U163" i="2"/>
  <c r="U167" i="2"/>
  <c r="U161" i="2"/>
  <c r="U162" i="2"/>
  <c r="U157" i="2"/>
  <c r="U158" i="2"/>
  <c r="U152" i="2"/>
  <c r="U153" i="2"/>
  <c r="U156" i="2"/>
  <c r="U150" i="2"/>
  <c r="U151" i="2"/>
  <c r="U146" i="2"/>
  <c r="U149" i="2"/>
  <c r="U144" i="2"/>
  <c r="U145" i="2"/>
  <c r="U142" i="2"/>
  <c r="U143" i="2"/>
  <c r="U138" i="2"/>
  <c r="U139" i="2"/>
  <c r="U136" i="2"/>
  <c r="U137" i="2"/>
  <c r="U135" i="2"/>
  <c r="U129" i="2"/>
  <c r="U130" i="2"/>
  <c r="U128" i="2"/>
  <c r="U126" i="2"/>
  <c r="U127" i="2"/>
  <c r="U125" i="2"/>
  <c r="U116" i="2"/>
  <c r="U114" i="2"/>
  <c r="U115" i="2"/>
  <c r="U113" i="2"/>
  <c r="U111" i="2"/>
  <c r="U112" i="2"/>
  <c r="U109" i="2"/>
  <c r="U110" i="2"/>
  <c r="U94" i="2"/>
  <c r="U95" i="2"/>
  <c r="U92" i="2"/>
  <c r="U93" i="2"/>
  <c r="U91" i="2"/>
  <c r="U86" i="2"/>
  <c r="U74" i="2"/>
  <c r="U85" i="2"/>
  <c r="U72" i="2"/>
  <c r="U73" i="2"/>
  <c r="U70" i="2"/>
  <c r="U71" i="2"/>
  <c r="U65" i="2"/>
  <c r="U66" i="2"/>
  <c r="U63" i="2"/>
  <c r="U64" i="2"/>
  <c r="U62" i="2"/>
  <c r="U60" i="2"/>
  <c r="U61" i="2"/>
  <c r="U59" i="2"/>
  <c r="U45" i="2"/>
  <c r="U43" i="2"/>
  <c r="U44" i="2"/>
  <c r="U32" i="2"/>
  <c r="U33" i="2"/>
  <c r="U20" i="2"/>
  <c r="U21" i="2"/>
  <c r="U18" i="2"/>
  <c r="U19" i="2"/>
  <c r="U17" i="2"/>
  <c r="U124" i="2"/>
  <c r="U104" i="2"/>
  <c r="U68" i="2"/>
  <c r="U40" i="2"/>
  <c r="U97" i="2"/>
  <c r="U103" i="2"/>
  <c r="U90" i="2"/>
  <c r="U155" i="2"/>
  <c r="U79" i="2"/>
  <c r="U54" i="2"/>
  <c r="U26" i="2"/>
  <c r="U118" i="2"/>
  <c r="U57" i="2"/>
  <c r="U48" i="2"/>
  <c r="U30" i="2"/>
  <c r="U134" i="2"/>
  <c r="U100" i="2"/>
  <c r="U39" i="2"/>
  <c r="U165" i="2"/>
  <c r="U107" i="2"/>
  <c r="U88" i="2"/>
  <c r="U108" i="2"/>
  <c r="U78" i="2"/>
  <c r="U122" i="2"/>
  <c r="U99" i="2"/>
  <c r="U81" i="2"/>
  <c r="U82" i="2"/>
  <c r="U56" i="2"/>
  <c r="U53" i="2"/>
  <c r="U133" i="2"/>
  <c r="U58" i="2"/>
  <c r="U42" i="2"/>
  <c r="U148" i="2"/>
  <c r="U36" i="2"/>
  <c r="U29" i="2"/>
  <c r="U102" i="2"/>
  <c r="U76" i="2"/>
  <c r="U38" i="2"/>
  <c r="U132" i="2"/>
  <c r="U27" i="2"/>
  <c r="U25" i="2"/>
  <c r="U35" i="2"/>
  <c r="U24" i="2"/>
  <c r="U141" i="2"/>
  <c r="U105" i="2"/>
  <c r="U80" i="2"/>
  <c r="U37" i="2"/>
  <c r="U14" i="2"/>
  <c r="U28" i="2"/>
  <c r="U160" i="2"/>
  <c r="U101" i="2"/>
  <c r="U98" i="2"/>
  <c r="U55" i="2"/>
  <c r="U69" i="2"/>
  <c r="U12" i="2"/>
  <c r="U52" i="2"/>
  <c r="U50" i="2"/>
  <c r="U41" i="2"/>
  <c r="U31" i="2"/>
  <c r="U23" i="2"/>
  <c r="U51" i="2"/>
  <c r="U49" i="2"/>
  <c r="U9" i="2"/>
  <c r="U15" i="2"/>
  <c r="U106" i="2"/>
  <c r="U89" i="2"/>
  <c r="U77" i="2"/>
  <c r="U16" i="2"/>
  <c r="U166" i="2"/>
  <c r="U11" i="2"/>
  <c r="U120" i="2"/>
  <c r="U47" i="2"/>
  <c r="U10" i="2"/>
  <c r="V7" i="2"/>
  <c r="V13" i="2" s="1"/>
  <c r="L77" i="2"/>
  <c r="P77" i="2" l="1"/>
  <c r="O77" i="2"/>
  <c r="V172" i="2"/>
  <c r="V171" i="2"/>
  <c r="V170" i="2"/>
  <c r="V168" i="2"/>
  <c r="V169" i="2"/>
  <c r="V163" i="2"/>
  <c r="V167" i="2"/>
  <c r="V161" i="2"/>
  <c r="V162" i="2"/>
  <c r="V157" i="2"/>
  <c r="V158" i="2"/>
  <c r="V152" i="2"/>
  <c r="V153" i="2"/>
  <c r="V156" i="2"/>
  <c r="V150" i="2"/>
  <c r="V151" i="2"/>
  <c r="V146" i="2"/>
  <c r="V149" i="2"/>
  <c r="V144" i="2"/>
  <c r="V145" i="2"/>
  <c r="V142" i="2"/>
  <c r="V143" i="2"/>
  <c r="V138" i="2"/>
  <c r="V139" i="2"/>
  <c r="V136" i="2"/>
  <c r="V137" i="2"/>
  <c r="V135" i="2"/>
  <c r="V130" i="2"/>
  <c r="V129" i="2"/>
  <c r="V128" i="2"/>
  <c r="V126" i="2"/>
  <c r="V127" i="2"/>
  <c r="V125" i="2"/>
  <c r="V116" i="2"/>
  <c r="V115" i="2"/>
  <c r="V114" i="2"/>
  <c r="V113" i="2"/>
  <c r="V111" i="2"/>
  <c r="V112" i="2"/>
  <c r="V109" i="2"/>
  <c r="V110" i="2"/>
  <c r="V94" i="2"/>
  <c r="V95" i="2"/>
  <c r="V92" i="2"/>
  <c r="V93" i="2"/>
  <c r="V91" i="2"/>
  <c r="V86" i="2"/>
  <c r="V74" i="2"/>
  <c r="V85" i="2"/>
  <c r="V72" i="2"/>
  <c r="V73" i="2"/>
  <c r="V70" i="2"/>
  <c r="V71" i="2"/>
  <c r="V65" i="2"/>
  <c r="V66" i="2"/>
  <c r="V64" i="2"/>
  <c r="V63" i="2"/>
  <c r="V62" i="2"/>
  <c r="V60" i="2"/>
  <c r="V61" i="2"/>
  <c r="V59" i="2"/>
  <c r="V45" i="2"/>
  <c r="V43" i="2"/>
  <c r="V44" i="2"/>
  <c r="V32" i="2"/>
  <c r="V33" i="2"/>
  <c r="V20" i="2"/>
  <c r="V21" i="2"/>
  <c r="V18" i="2"/>
  <c r="V19" i="2"/>
  <c r="V17" i="2"/>
  <c r="V155" i="2"/>
  <c r="V57" i="2"/>
  <c r="V54" i="2"/>
  <c r="V48" i="2"/>
  <c r="V118" i="2"/>
  <c r="V79" i="2"/>
  <c r="V40" i="2"/>
  <c r="V134" i="2"/>
  <c r="V90" i="2"/>
  <c r="V82" i="2"/>
  <c r="V104" i="2"/>
  <c r="V83" i="2"/>
  <c r="V68" i="2"/>
  <c r="V30" i="2"/>
  <c r="V26" i="2"/>
  <c r="V124" i="2"/>
  <c r="V78" i="2"/>
  <c r="V56" i="2"/>
  <c r="V39" i="2"/>
  <c r="V36" i="2"/>
  <c r="V81" i="2"/>
  <c r="V148" i="2"/>
  <c r="V122" i="2"/>
  <c r="V99" i="2"/>
  <c r="V103" i="2"/>
  <c r="V100" i="2"/>
  <c r="V29" i="2"/>
  <c r="V165" i="2"/>
  <c r="V102" i="2"/>
  <c r="V76" i="2"/>
  <c r="V123" i="2"/>
  <c r="V108" i="2"/>
  <c r="V133" i="2"/>
  <c r="V107" i="2"/>
  <c r="V88" i="2"/>
  <c r="V58" i="2"/>
  <c r="V38" i="2"/>
  <c r="V28" i="2"/>
  <c r="V160" i="2"/>
  <c r="V105" i="2"/>
  <c r="V101" i="2"/>
  <c r="V31" i="2"/>
  <c r="V23" i="2"/>
  <c r="V25" i="2"/>
  <c r="V42" i="2"/>
  <c r="V35" i="2"/>
  <c r="V24" i="2"/>
  <c r="V80" i="2"/>
  <c r="V55" i="2"/>
  <c r="V50" i="2"/>
  <c r="V27" i="2"/>
  <c r="V52" i="2"/>
  <c r="V132" i="2"/>
  <c r="V121" i="2"/>
  <c r="V98" i="2"/>
  <c r="V84" i="2"/>
  <c r="V12" i="2"/>
  <c r="V69" i="2"/>
  <c r="V141" i="2"/>
  <c r="V41" i="2"/>
  <c r="V37" i="2"/>
  <c r="V49" i="2"/>
  <c r="V51" i="2"/>
  <c r="V119" i="2"/>
  <c r="V89" i="2"/>
  <c r="V77" i="2"/>
  <c r="V15" i="2"/>
  <c r="V106" i="2"/>
  <c r="V120" i="2"/>
  <c r="V47" i="2"/>
  <c r="V16" i="2"/>
  <c r="V166" i="2"/>
  <c r="V11" i="2"/>
  <c r="V9" i="2"/>
  <c r="V10" i="2"/>
  <c r="W7" i="2"/>
  <c r="W13" i="2" s="1"/>
  <c r="L148" i="2"/>
  <c r="L166" i="2"/>
  <c r="P148" i="2" l="1"/>
  <c r="O148" i="2"/>
  <c r="W172" i="2"/>
  <c r="W170" i="2"/>
  <c r="W171" i="2"/>
  <c r="W168" i="2"/>
  <c r="W169" i="2"/>
  <c r="W163" i="2"/>
  <c r="W167" i="2"/>
  <c r="W161" i="2"/>
  <c r="W162" i="2"/>
  <c r="W157" i="2"/>
  <c r="W158" i="2"/>
  <c r="W152" i="2"/>
  <c r="W153" i="2"/>
  <c r="W156" i="2"/>
  <c r="W150" i="2"/>
  <c r="W151" i="2"/>
  <c r="W146" i="2"/>
  <c r="W149" i="2"/>
  <c r="W144" i="2"/>
  <c r="W145" i="2"/>
  <c r="W142" i="2"/>
  <c r="W143" i="2"/>
  <c r="W138" i="2"/>
  <c r="W139" i="2"/>
  <c r="W136" i="2"/>
  <c r="W137" i="2"/>
  <c r="W135" i="2"/>
  <c r="W129" i="2"/>
  <c r="W130" i="2"/>
  <c r="W128" i="2"/>
  <c r="W126" i="2"/>
  <c r="W127" i="2"/>
  <c r="W125" i="2"/>
  <c r="W116" i="2"/>
  <c r="W115" i="2"/>
  <c r="W114" i="2"/>
  <c r="W113" i="2"/>
  <c r="W111" i="2"/>
  <c r="W112" i="2"/>
  <c r="W109" i="2"/>
  <c r="W110" i="2"/>
  <c r="W94" i="2"/>
  <c r="W95" i="2"/>
  <c r="W92" i="2"/>
  <c r="W93" i="2"/>
  <c r="W91" i="2"/>
  <c r="W86" i="2"/>
  <c r="W74" i="2"/>
  <c r="W85" i="2"/>
  <c r="W72" i="2"/>
  <c r="W73" i="2"/>
  <c r="W70" i="2"/>
  <c r="W71" i="2"/>
  <c r="W65" i="2"/>
  <c r="W66" i="2"/>
  <c r="W63" i="2"/>
  <c r="W64" i="2"/>
  <c r="W62" i="2"/>
  <c r="W60" i="2"/>
  <c r="W61" i="2"/>
  <c r="W59" i="2"/>
  <c r="W45" i="2"/>
  <c r="W43" i="2"/>
  <c r="W44" i="2"/>
  <c r="W32" i="2"/>
  <c r="W33" i="2"/>
  <c r="W20" i="2"/>
  <c r="W21" i="2"/>
  <c r="W18" i="2"/>
  <c r="W19" i="2"/>
  <c r="W17" i="2"/>
  <c r="W118" i="2"/>
  <c r="W30" i="2"/>
  <c r="W83" i="2"/>
  <c r="W57" i="2"/>
  <c r="W48" i="2"/>
  <c r="W40" i="2"/>
  <c r="W26" i="2"/>
  <c r="W148" i="2"/>
  <c r="W134" i="2"/>
  <c r="W90" i="2"/>
  <c r="W82" i="2"/>
  <c r="W155" i="2"/>
  <c r="W68" i="2"/>
  <c r="W124" i="2"/>
  <c r="W104" i="2"/>
  <c r="W97" i="2"/>
  <c r="W79" i="2"/>
  <c r="W54" i="2"/>
  <c r="W103" i="2"/>
  <c r="W56" i="2"/>
  <c r="W165" i="2"/>
  <c r="W133" i="2"/>
  <c r="W107" i="2"/>
  <c r="W99" i="2"/>
  <c r="W108" i="2"/>
  <c r="W100" i="2"/>
  <c r="W36" i="2"/>
  <c r="W29" i="2"/>
  <c r="W88" i="2"/>
  <c r="W81" i="2"/>
  <c r="W58" i="2"/>
  <c r="W78" i="2"/>
  <c r="W53" i="2"/>
  <c r="W39" i="2"/>
  <c r="W122" i="2"/>
  <c r="W102" i="2"/>
  <c r="W76" i="2"/>
  <c r="W42" i="2"/>
  <c r="W160" i="2"/>
  <c r="W101" i="2"/>
  <c r="W98" i="2"/>
  <c r="W28" i="2"/>
  <c r="W141" i="2"/>
  <c r="W80" i="2"/>
  <c r="W50" i="2"/>
  <c r="W31" i="2"/>
  <c r="W35" i="2"/>
  <c r="W24" i="2"/>
  <c r="W84" i="2"/>
  <c r="W69" i="2"/>
  <c r="W23" i="2"/>
  <c r="W12" i="2"/>
  <c r="W25" i="2"/>
  <c r="W52" i="2"/>
  <c r="W38" i="2"/>
  <c r="W41" i="2"/>
  <c r="W37" i="2"/>
  <c r="W27" i="2"/>
  <c r="W51" i="2"/>
  <c r="W49" i="2"/>
  <c r="W120" i="2"/>
  <c r="W15" i="2"/>
  <c r="W16" i="2"/>
  <c r="W106" i="2"/>
  <c r="W77" i="2"/>
  <c r="W89" i="2"/>
  <c r="W47" i="2"/>
  <c r="W119" i="2"/>
  <c r="W166" i="2"/>
  <c r="W9" i="2"/>
  <c r="W10" i="2"/>
  <c r="X7" i="2"/>
  <c r="X13" i="2" s="1"/>
  <c r="L56" i="2"/>
  <c r="X11" i="2" l="1"/>
  <c r="X172" i="2"/>
  <c r="X171" i="2"/>
  <c r="X170" i="2"/>
  <c r="X168" i="2"/>
  <c r="X169" i="2"/>
  <c r="X163" i="2"/>
  <c r="X167" i="2"/>
  <c r="X161" i="2"/>
  <c r="X162" i="2"/>
  <c r="X157" i="2"/>
  <c r="X158" i="2"/>
  <c r="X152" i="2"/>
  <c r="X153" i="2"/>
  <c r="X156" i="2"/>
  <c r="X150" i="2"/>
  <c r="X151" i="2"/>
  <c r="X146" i="2"/>
  <c r="X149" i="2"/>
  <c r="X144" i="2"/>
  <c r="X145" i="2"/>
  <c r="X142" i="2"/>
  <c r="X143" i="2"/>
  <c r="X138" i="2"/>
  <c r="X139" i="2"/>
  <c r="X136" i="2"/>
  <c r="X137" i="2"/>
  <c r="X135" i="2"/>
  <c r="X130" i="2"/>
  <c r="X129" i="2"/>
  <c r="X128" i="2"/>
  <c r="X126" i="2"/>
  <c r="X127" i="2"/>
  <c r="X125" i="2"/>
  <c r="X116" i="2"/>
  <c r="X115" i="2"/>
  <c r="X114" i="2"/>
  <c r="X113" i="2"/>
  <c r="X111" i="2"/>
  <c r="X112" i="2"/>
  <c r="X109" i="2"/>
  <c r="X110" i="2"/>
  <c r="X94" i="2"/>
  <c r="X95" i="2"/>
  <c r="X92" i="2"/>
  <c r="X93" i="2"/>
  <c r="X91" i="2"/>
  <c r="X86" i="2"/>
  <c r="X74" i="2"/>
  <c r="X85" i="2"/>
  <c r="X72" i="2"/>
  <c r="X73" i="2"/>
  <c r="X70" i="2"/>
  <c r="X71" i="2"/>
  <c r="X65" i="2"/>
  <c r="X66" i="2"/>
  <c r="X64" i="2"/>
  <c r="X63" i="2"/>
  <c r="X62" i="2"/>
  <c r="X60" i="2"/>
  <c r="X61" i="2"/>
  <c r="X59" i="2"/>
  <c r="X45" i="2"/>
  <c r="X43" i="2"/>
  <c r="X44" i="2"/>
  <c r="X32" i="2"/>
  <c r="X33" i="2"/>
  <c r="X20" i="2"/>
  <c r="X21" i="2"/>
  <c r="X18" i="2"/>
  <c r="X19" i="2"/>
  <c r="X17" i="2"/>
  <c r="X155" i="2"/>
  <c r="X124" i="2"/>
  <c r="X108" i="2"/>
  <c r="X82" i="2"/>
  <c r="X79" i="2"/>
  <c r="X68" i="2"/>
  <c r="X54" i="2"/>
  <c r="X48" i="2"/>
  <c r="X40" i="2"/>
  <c r="X30" i="2"/>
  <c r="X26" i="2"/>
  <c r="X118" i="2"/>
  <c r="X104" i="2"/>
  <c r="X83" i="2"/>
  <c r="X57" i="2"/>
  <c r="X90" i="2"/>
  <c r="X56" i="2"/>
  <c r="X102" i="2"/>
  <c r="X81" i="2"/>
  <c r="X76" i="2"/>
  <c r="X123" i="2"/>
  <c r="X39" i="2"/>
  <c r="X122" i="2"/>
  <c r="X148" i="2"/>
  <c r="X103" i="2"/>
  <c r="X78" i="2"/>
  <c r="X99" i="2"/>
  <c r="X38" i="2"/>
  <c r="X134" i="2"/>
  <c r="X36" i="2"/>
  <c r="X29" i="2"/>
  <c r="X165" i="2"/>
  <c r="X133" i="2"/>
  <c r="X107" i="2"/>
  <c r="X88" i="2"/>
  <c r="X52" i="2"/>
  <c r="X42" i="2"/>
  <c r="X35" i="2"/>
  <c r="X28" i="2"/>
  <c r="X141" i="2"/>
  <c r="X132" i="2"/>
  <c r="X101" i="2"/>
  <c r="X98" i="2"/>
  <c r="X80" i="2"/>
  <c r="X69" i="2"/>
  <c r="X27" i="2"/>
  <c r="X25" i="2"/>
  <c r="X58" i="2"/>
  <c r="X160" i="2"/>
  <c r="X105" i="2"/>
  <c r="X84" i="2"/>
  <c r="X37" i="2"/>
  <c r="X14" i="2"/>
  <c r="X55" i="2"/>
  <c r="X50" i="2"/>
  <c r="X31" i="2"/>
  <c r="X12" i="2"/>
  <c r="X24" i="2"/>
  <c r="X121" i="2"/>
  <c r="X41" i="2"/>
  <c r="X23" i="2"/>
  <c r="X51" i="2"/>
  <c r="X49" i="2"/>
  <c r="X77" i="2"/>
  <c r="X15" i="2"/>
  <c r="X89" i="2"/>
  <c r="X120" i="2"/>
  <c r="X16" i="2"/>
  <c r="X166" i="2"/>
  <c r="X47" i="2"/>
  <c r="X106" i="2"/>
  <c r="X9" i="2"/>
  <c r="X10" i="2"/>
  <c r="Y7" i="2"/>
  <c r="Y13" i="2" s="1"/>
  <c r="Y172" i="2" l="1"/>
  <c r="Y170" i="2"/>
  <c r="Y171" i="2"/>
  <c r="Y168" i="2"/>
  <c r="Y169" i="2"/>
  <c r="Y163" i="2"/>
  <c r="Y167" i="2"/>
  <c r="Y161" i="2"/>
  <c r="Y162" i="2"/>
  <c r="Y157" i="2"/>
  <c r="Y158" i="2"/>
  <c r="Y152" i="2"/>
  <c r="Y153" i="2"/>
  <c r="Y156" i="2"/>
  <c r="Y150" i="2"/>
  <c r="Y151" i="2"/>
  <c r="Y146" i="2"/>
  <c r="Y149" i="2"/>
  <c r="Y144" i="2"/>
  <c r="Y145" i="2"/>
  <c r="Y142" i="2"/>
  <c r="Y143" i="2"/>
  <c r="Y138" i="2"/>
  <c r="Y139" i="2"/>
  <c r="Y136" i="2"/>
  <c r="Y137" i="2"/>
  <c r="Y135" i="2"/>
  <c r="Y129" i="2"/>
  <c r="Y130" i="2"/>
  <c r="Y128" i="2"/>
  <c r="Y126" i="2"/>
  <c r="Y127" i="2"/>
  <c r="Y125" i="2"/>
  <c r="Y116" i="2"/>
  <c r="Y114" i="2"/>
  <c r="Y115" i="2"/>
  <c r="Y113" i="2"/>
  <c r="Y111" i="2"/>
  <c r="Y112" i="2"/>
  <c r="Y109" i="2"/>
  <c r="Y110" i="2"/>
  <c r="Y94" i="2"/>
  <c r="Y95" i="2"/>
  <c r="Y92" i="2"/>
  <c r="Y93" i="2"/>
  <c r="Y91" i="2"/>
  <c r="Y86" i="2"/>
  <c r="Y74" i="2"/>
  <c r="Y85" i="2"/>
  <c r="Y72" i="2"/>
  <c r="Y73" i="2"/>
  <c r="Y70" i="2"/>
  <c r="Y71" i="2"/>
  <c r="Y65" i="2"/>
  <c r="Y66" i="2"/>
  <c r="Y63" i="2"/>
  <c r="Y64" i="2"/>
  <c r="Y62" i="2"/>
  <c r="Y60" i="2"/>
  <c r="Y61" i="2"/>
  <c r="Y59" i="2"/>
  <c r="Y45" i="2"/>
  <c r="Y43" i="2"/>
  <c r="Y44" i="2"/>
  <c r="Y32" i="2"/>
  <c r="Y33" i="2"/>
  <c r="Y20" i="2"/>
  <c r="Y21" i="2"/>
  <c r="Y18" i="2"/>
  <c r="Y19" i="2"/>
  <c r="Y17" i="2"/>
  <c r="Y118" i="2"/>
  <c r="Y57" i="2"/>
  <c r="Y54" i="2"/>
  <c r="Y48" i="2"/>
  <c r="Y30" i="2"/>
  <c r="Y155" i="2"/>
  <c r="Y104" i="2"/>
  <c r="Y68" i="2"/>
  <c r="Y40" i="2"/>
  <c r="Y123" i="2"/>
  <c r="Y97" i="2"/>
  <c r="Y83" i="2"/>
  <c r="Y79" i="2"/>
  <c r="Y124" i="2"/>
  <c r="Y108" i="2"/>
  <c r="Y56" i="2"/>
  <c r="Y36" i="2"/>
  <c r="Y122" i="2"/>
  <c r="Y107" i="2"/>
  <c r="Y99" i="2"/>
  <c r="Y81" i="2"/>
  <c r="Y76" i="2"/>
  <c r="Y134" i="2"/>
  <c r="Y100" i="2"/>
  <c r="Y53" i="2"/>
  <c r="Y39" i="2"/>
  <c r="Y165" i="2"/>
  <c r="Y133" i="2"/>
  <c r="Y88" i="2"/>
  <c r="Y148" i="2"/>
  <c r="Y90" i="2"/>
  <c r="Y78" i="2"/>
  <c r="Y38" i="2"/>
  <c r="Y26" i="2"/>
  <c r="Y103" i="2"/>
  <c r="Y82" i="2"/>
  <c r="Y29" i="2"/>
  <c r="Y102" i="2"/>
  <c r="Y52" i="2"/>
  <c r="Y42" i="2"/>
  <c r="Y160" i="2"/>
  <c r="Y141" i="2"/>
  <c r="Y101" i="2"/>
  <c r="Y23" i="2"/>
  <c r="Y12" i="2"/>
  <c r="Y25" i="2"/>
  <c r="Y121" i="2"/>
  <c r="Y69" i="2"/>
  <c r="Y50" i="2"/>
  <c r="Y31" i="2"/>
  <c r="Y27" i="2"/>
  <c r="Y35" i="2"/>
  <c r="Y24" i="2"/>
  <c r="Y80" i="2"/>
  <c r="Y41" i="2"/>
  <c r="Y37" i="2"/>
  <c r="Y58" i="2"/>
  <c r="Y28" i="2"/>
  <c r="Y98" i="2"/>
  <c r="Y84" i="2"/>
  <c r="Y49" i="2"/>
  <c r="Y51" i="2"/>
  <c r="Y77" i="2"/>
  <c r="Y119" i="2"/>
  <c r="Y120" i="2"/>
  <c r="Y166" i="2"/>
  <c r="Y89" i="2"/>
  <c r="Y15" i="2"/>
  <c r="Y106" i="2"/>
  <c r="Y16" i="2"/>
  <c r="Y11" i="2"/>
  <c r="Y9" i="2"/>
  <c r="Y10" i="2"/>
  <c r="Z7" i="2"/>
  <c r="Z13" i="2" s="1"/>
  <c r="L141" i="2"/>
  <c r="L99" i="2"/>
  <c r="L100" i="2"/>
  <c r="L108" i="2"/>
  <c r="L55" i="2"/>
  <c r="L14" i="2"/>
  <c r="V14" i="2" s="1"/>
  <c r="S108" i="2" l="1"/>
  <c r="Q108" i="2"/>
  <c r="R100" i="2"/>
  <c r="P100" i="2"/>
  <c r="X100" i="2"/>
  <c r="Y55" i="2"/>
  <c r="W55" i="2"/>
  <c r="O14" i="2"/>
  <c r="W14" i="2"/>
  <c r="S141" i="2"/>
  <c r="Q141" i="2"/>
  <c r="Y14" i="2"/>
  <c r="Z172" i="2"/>
  <c r="Z171" i="2"/>
  <c r="Z170" i="2"/>
  <c r="Z168" i="2"/>
  <c r="Z169" i="2"/>
  <c r="Z163" i="2"/>
  <c r="Z167" i="2"/>
  <c r="Z161" i="2"/>
  <c r="Z162" i="2"/>
  <c r="Z157" i="2"/>
  <c r="Z158" i="2"/>
  <c r="Z152" i="2"/>
  <c r="Z153" i="2"/>
  <c r="Z156" i="2"/>
  <c r="Z150" i="2"/>
  <c r="Z151" i="2"/>
  <c r="Z146" i="2"/>
  <c r="Z149" i="2"/>
  <c r="Z144" i="2"/>
  <c r="Z145" i="2"/>
  <c r="Z142" i="2"/>
  <c r="Z143" i="2"/>
  <c r="Z138" i="2"/>
  <c r="Z139" i="2"/>
  <c r="Z136" i="2"/>
  <c r="Z137" i="2"/>
  <c r="Z135" i="2"/>
  <c r="Z130" i="2"/>
  <c r="Z129" i="2"/>
  <c r="Z128" i="2"/>
  <c r="Z126" i="2"/>
  <c r="Z127" i="2"/>
  <c r="Z125" i="2"/>
  <c r="Z116" i="2"/>
  <c r="Z115" i="2"/>
  <c r="Z114" i="2"/>
  <c r="Z113" i="2"/>
  <c r="Z111" i="2"/>
  <c r="Z112" i="2"/>
  <c r="Z109" i="2"/>
  <c r="Z110" i="2"/>
  <c r="Z94" i="2"/>
  <c r="Z95" i="2"/>
  <c r="Z92" i="2"/>
  <c r="Z93" i="2"/>
  <c r="Z91" i="2"/>
  <c r="Z86" i="2"/>
  <c r="Z74" i="2"/>
  <c r="Z85" i="2"/>
  <c r="Z72" i="2"/>
  <c r="Z73" i="2"/>
  <c r="Z70" i="2"/>
  <c r="Z71" i="2"/>
  <c r="Z65" i="2"/>
  <c r="Z66" i="2"/>
  <c r="Z63" i="2"/>
  <c r="Z64" i="2"/>
  <c r="Z62" i="2"/>
  <c r="Z60" i="2"/>
  <c r="Z61" i="2"/>
  <c r="Z59" i="2"/>
  <c r="Z45" i="2"/>
  <c r="Z43" i="2"/>
  <c r="Z44" i="2"/>
  <c r="Z32" i="2"/>
  <c r="Z33" i="2"/>
  <c r="Z20" i="2"/>
  <c r="Z21" i="2"/>
  <c r="Z18" i="2"/>
  <c r="Z19" i="2"/>
  <c r="Z17" i="2"/>
  <c r="Z124" i="2"/>
  <c r="Z30" i="2"/>
  <c r="Z97" i="2"/>
  <c r="Z68" i="2"/>
  <c r="Z48" i="2"/>
  <c r="Z26" i="2"/>
  <c r="Z103" i="2"/>
  <c r="Z90" i="2"/>
  <c r="Z79" i="2"/>
  <c r="Z40" i="2"/>
  <c r="Z155" i="2"/>
  <c r="Z118" i="2"/>
  <c r="Z104" i="2"/>
  <c r="Z83" i="2"/>
  <c r="Z57" i="2"/>
  <c r="Z54" i="2"/>
  <c r="Z134" i="2"/>
  <c r="Z123" i="2"/>
  <c r="Z107" i="2"/>
  <c r="Z76" i="2"/>
  <c r="Z108" i="2"/>
  <c r="Z56" i="2"/>
  <c r="Z36" i="2"/>
  <c r="Z122" i="2"/>
  <c r="Z88" i="2"/>
  <c r="Z81" i="2"/>
  <c r="Z58" i="2"/>
  <c r="Z52" i="2"/>
  <c r="Z148" i="2"/>
  <c r="Z100" i="2"/>
  <c r="Z39" i="2"/>
  <c r="Z29" i="2"/>
  <c r="Z99" i="2"/>
  <c r="Z82" i="2"/>
  <c r="Z78" i="2"/>
  <c r="Z53" i="2"/>
  <c r="Z165" i="2"/>
  <c r="Z133" i="2"/>
  <c r="Z102" i="2"/>
  <c r="Z35" i="2"/>
  <c r="Z69" i="2"/>
  <c r="Z50" i="2"/>
  <c r="Z41" i="2"/>
  <c r="Z25" i="2"/>
  <c r="Z38" i="2"/>
  <c r="Z28" i="2"/>
  <c r="Z160" i="2"/>
  <c r="Z132" i="2"/>
  <c r="Z105" i="2"/>
  <c r="Z31" i="2"/>
  <c r="Z23" i="2"/>
  <c r="Z12" i="2"/>
  <c r="Z42" i="2"/>
  <c r="Z24" i="2"/>
  <c r="Z141" i="2"/>
  <c r="Z55" i="2"/>
  <c r="Z27" i="2"/>
  <c r="Z80" i="2"/>
  <c r="Z14" i="2"/>
  <c r="Z121" i="2"/>
  <c r="Z101" i="2"/>
  <c r="Z98" i="2"/>
  <c r="Z84" i="2"/>
  <c r="Z37" i="2"/>
  <c r="Z49" i="2"/>
  <c r="Z51" i="2"/>
  <c r="Z120" i="2"/>
  <c r="Z47" i="2"/>
  <c r="Z16" i="2"/>
  <c r="Z166" i="2"/>
  <c r="Z89" i="2"/>
  <c r="Z77" i="2"/>
  <c r="Z11" i="2"/>
  <c r="Z15" i="2"/>
  <c r="Z106" i="2"/>
  <c r="Z10" i="2"/>
  <c r="AA7" i="2"/>
  <c r="AA13" i="2" s="1"/>
  <c r="L165" i="2"/>
  <c r="L132" i="2"/>
  <c r="L124" i="2"/>
  <c r="L123" i="2"/>
  <c r="L122" i="2"/>
  <c r="L121" i="2"/>
  <c r="L120" i="2"/>
  <c r="L119" i="2"/>
  <c r="L106" i="2"/>
  <c r="L105" i="2"/>
  <c r="L104" i="2"/>
  <c r="L97" i="2"/>
  <c r="Y132" i="2" l="1"/>
  <c r="W132" i="2"/>
  <c r="T119" i="2"/>
  <c r="T174" i="2" s="1"/>
  <c r="R119" i="2"/>
  <c r="X119" i="2"/>
  <c r="Y105" i="2"/>
  <c r="W105" i="2"/>
  <c r="W121" i="2"/>
  <c r="U121" i="2"/>
  <c r="X97" i="2"/>
  <c r="V97" i="2"/>
  <c r="W123" i="2"/>
  <c r="U123" i="2"/>
  <c r="Z119" i="2"/>
  <c r="O119" i="2"/>
  <c r="U119" i="2"/>
  <c r="AA172" i="2"/>
  <c r="AA170" i="2"/>
  <c r="AA171" i="2"/>
  <c r="AA168" i="2"/>
  <c r="AA169" i="2"/>
  <c r="AA163" i="2"/>
  <c r="AA167" i="2"/>
  <c r="AA161" i="2"/>
  <c r="AA162" i="2"/>
  <c r="AA157" i="2"/>
  <c r="AA158" i="2"/>
  <c r="AA152" i="2"/>
  <c r="AA156" i="2"/>
  <c r="AA153" i="2"/>
  <c r="AA150" i="2"/>
  <c r="AA151" i="2"/>
  <c r="AA146" i="2"/>
  <c r="AA149" i="2"/>
  <c r="AA145" i="2"/>
  <c r="AA144" i="2"/>
  <c r="AA142" i="2"/>
  <c r="AA143" i="2"/>
  <c r="AA138" i="2"/>
  <c r="AA139" i="2"/>
  <c r="AA136" i="2"/>
  <c r="AA137" i="2"/>
  <c r="AA135" i="2"/>
  <c r="AA130" i="2"/>
  <c r="AA129" i="2"/>
  <c r="AA128" i="2"/>
  <c r="AA126" i="2"/>
  <c r="AA127" i="2"/>
  <c r="AA125" i="2"/>
  <c r="AA116" i="2"/>
  <c r="AA115" i="2"/>
  <c r="AA114" i="2"/>
  <c r="AA113" i="2"/>
  <c r="AA111" i="2"/>
  <c r="AA112" i="2"/>
  <c r="AA109" i="2"/>
  <c r="AA110" i="2"/>
  <c r="AA94" i="2"/>
  <c r="AA95" i="2"/>
  <c r="AA92" i="2"/>
  <c r="AA93" i="2"/>
  <c r="AA91" i="2"/>
  <c r="AA86" i="2"/>
  <c r="AA74" i="2"/>
  <c r="AA85" i="2"/>
  <c r="AA72" i="2"/>
  <c r="AA73" i="2"/>
  <c r="AA70" i="2"/>
  <c r="AA71" i="2"/>
  <c r="AA65" i="2"/>
  <c r="AA66" i="2"/>
  <c r="AA64" i="2"/>
  <c r="AA63" i="2"/>
  <c r="AA62" i="2"/>
  <c r="AA60" i="2"/>
  <c r="AA61" i="2"/>
  <c r="AA59" i="2"/>
  <c r="AA45" i="2"/>
  <c r="AA43" i="2"/>
  <c r="AA44" i="2"/>
  <c r="AA32" i="2"/>
  <c r="AA33" i="2"/>
  <c r="AA20" i="2"/>
  <c r="AA21" i="2"/>
  <c r="AA18" i="2"/>
  <c r="AA19" i="2"/>
  <c r="AA17" i="2"/>
  <c r="AA118" i="2"/>
  <c r="AA104" i="2"/>
  <c r="AA97" i="2"/>
  <c r="AA54" i="2"/>
  <c r="AA48" i="2"/>
  <c r="AA124" i="2"/>
  <c r="AA83" i="2"/>
  <c r="AA79" i="2"/>
  <c r="AA108" i="2"/>
  <c r="AA57" i="2"/>
  <c r="AA40" i="2"/>
  <c r="AA26" i="2"/>
  <c r="AA155" i="2"/>
  <c r="AA68" i="2"/>
  <c r="AA30" i="2"/>
  <c r="AA148" i="2"/>
  <c r="AA123" i="2"/>
  <c r="AA78" i="2"/>
  <c r="AA53" i="2"/>
  <c r="AA165" i="2"/>
  <c r="AA133" i="2"/>
  <c r="AA102" i="2"/>
  <c r="AA81" i="2"/>
  <c r="AA76" i="2"/>
  <c r="AA134" i="2"/>
  <c r="AA103" i="2"/>
  <c r="AA90" i="2"/>
  <c r="AA82" i="2"/>
  <c r="AA39" i="2"/>
  <c r="AA36" i="2"/>
  <c r="AA107" i="2"/>
  <c r="AA122" i="2"/>
  <c r="AA99" i="2"/>
  <c r="AA52" i="2"/>
  <c r="AA100" i="2"/>
  <c r="AA56" i="2"/>
  <c r="AA29" i="2"/>
  <c r="AA88" i="2"/>
  <c r="AA58" i="2"/>
  <c r="AA160" i="2"/>
  <c r="AA141" i="2"/>
  <c r="AA132" i="2"/>
  <c r="AA55" i="2"/>
  <c r="AA41" i="2"/>
  <c r="AA37" i="2"/>
  <c r="AA25" i="2"/>
  <c r="AA42" i="2"/>
  <c r="AA24" i="2"/>
  <c r="AA101" i="2"/>
  <c r="AA98" i="2"/>
  <c r="AA69" i="2"/>
  <c r="AA23" i="2"/>
  <c r="AA14" i="2"/>
  <c r="AA28" i="2"/>
  <c r="AA80" i="2"/>
  <c r="AA50" i="2"/>
  <c r="AA31" i="2"/>
  <c r="AA27" i="2"/>
  <c r="AA12" i="2"/>
  <c r="AA38" i="2"/>
  <c r="AA35" i="2"/>
  <c r="AA121" i="2"/>
  <c r="AA105" i="2"/>
  <c r="AA84" i="2"/>
  <c r="AA49" i="2"/>
  <c r="AA51" i="2"/>
  <c r="AA77" i="2"/>
  <c r="AA89" i="2"/>
  <c r="AA120" i="2"/>
  <c r="AA15" i="2"/>
  <c r="AA16" i="2"/>
  <c r="AA106" i="2"/>
  <c r="AA47" i="2"/>
  <c r="AA119" i="2"/>
  <c r="AA166" i="2"/>
  <c r="AA11" i="2"/>
  <c r="AA10" i="2"/>
  <c r="AB7" i="2"/>
  <c r="AB13" i="2" s="1"/>
  <c r="L90" i="2"/>
  <c r="S90" i="2" s="1"/>
  <c r="L89" i="2"/>
  <c r="L88" i="2"/>
  <c r="L84" i="2"/>
  <c r="U84" i="2" l="1"/>
  <c r="S84" i="2"/>
  <c r="AB172" i="2"/>
  <c r="AB171" i="2"/>
  <c r="AB170" i="2"/>
  <c r="AB168" i="2"/>
  <c r="AB169" i="2"/>
  <c r="AB163" i="2"/>
  <c r="AB167" i="2"/>
  <c r="AB161" i="2"/>
  <c r="AB162" i="2"/>
  <c r="AB157" i="2"/>
  <c r="AB158" i="2"/>
  <c r="AB152" i="2"/>
  <c r="AB156" i="2"/>
  <c r="AB153" i="2"/>
  <c r="AB150" i="2"/>
  <c r="AB151" i="2"/>
  <c r="AB146" i="2"/>
  <c r="AB149" i="2"/>
  <c r="AB144" i="2"/>
  <c r="AB145" i="2"/>
  <c r="AB142" i="2"/>
  <c r="AB143" i="2"/>
  <c r="AB138" i="2"/>
  <c r="AB139" i="2"/>
  <c r="AB136" i="2"/>
  <c r="AB137" i="2"/>
  <c r="AB135" i="2"/>
  <c r="AB130" i="2"/>
  <c r="AB129" i="2"/>
  <c r="AB128" i="2"/>
  <c r="AB126" i="2"/>
  <c r="AB127" i="2"/>
  <c r="AB125" i="2"/>
  <c r="AB116" i="2"/>
  <c r="AB115" i="2"/>
  <c r="AB114" i="2"/>
  <c r="AB113" i="2"/>
  <c r="AB111" i="2"/>
  <c r="AB112" i="2"/>
  <c r="AB109" i="2"/>
  <c r="AB110" i="2"/>
  <c r="AB94" i="2"/>
  <c r="AB95" i="2"/>
  <c r="AB92" i="2"/>
  <c r="AB93" i="2"/>
  <c r="AB91" i="2"/>
  <c r="AB86" i="2"/>
  <c r="AB74" i="2"/>
  <c r="AB85" i="2"/>
  <c r="AB72" i="2"/>
  <c r="AB73" i="2"/>
  <c r="AB70" i="2"/>
  <c r="AB71" i="2"/>
  <c r="AB65" i="2"/>
  <c r="AB66" i="2"/>
  <c r="AB64" i="2"/>
  <c r="AB63" i="2"/>
  <c r="AB62" i="2"/>
  <c r="AB60" i="2"/>
  <c r="AB61" i="2"/>
  <c r="AB59" i="2"/>
  <c r="AB45" i="2"/>
  <c r="AB43" i="2"/>
  <c r="AB44" i="2"/>
  <c r="AB32" i="2"/>
  <c r="AB33" i="2"/>
  <c r="AB20" i="2"/>
  <c r="AB21" i="2"/>
  <c r="AB18" i="2"/>
  <c r="AB19" i="2"/>
  <c r="AB17" i="2"/>
  <c r="AB124" i="2"/>
  <c r="AB118" i="2"/>
  <c r="AB104" i="2"/>
  <c r="AB83" i="2"/>
  <c r="AB68" i="2"/>
  <c r="AB57" i="2"/>
  <c r="AB155" i="2"/>
  <c r="AB97" i="2"/>
  <c r="AB40" i="2"/>
  <c r="AB103" i="2"/>
  <c r="AB79" i="2"/>
  <c r="AB54" i="2"/>
  <c r="AB48" i="2"/>
  <c r="AB30" i="2"/>
  <c r="AB134" i="2"/>
  <c r="AB39" i="2"/>
  <c r="AB36" i="2"/>
  <c r="AB29" i="2"/>
  <c r="AB133" i="2"/>
  <c r="AB26" i="2"/>
  <c r="AB90" i="2"/>
  <c r="AB56" i="2"/>
  <c r="AB81" i="2"/>
  <c r="AB82" i="2"/>
  <c r="AB165" i="2"/>
  <c r="AB122" i="2"/>
  <c r="AB102" i="2"/>
  <c r="AB88" i="2"/>
  <c r="AB76" i="2"/>
  <c r="AB58" i="2"/>
  <c r="AB148" i="2"/>
  <c r="AB123" i="2"/>
  <c r="AB108" i="2"/>
  <c r="AB100" i="2"/>
  <c r="AB78" i="2"/>
  <c r="AB53" i="2"/>
  <c r="AB107" i="2"/>
  <c r="AB99" i="2"/>
  <c r="AB42" i="2"/>
  <c r="AB38" i="2"/>
  <c r="AB24" i="2"/>
  <c r="AB121" i="2"/>
  <c r="AB41" i="2"/>
  <c r="AB37" i="2"/>
  <c r="AB12" i="2"/>
  <c r="AB25" i="2"/>
  <c r="AB28" i="2"/>
  <c r="AB141" i="2"/>
  <c r="AB101" i="2"/>
  <c r="AB98" i="2"/>
  <c r="AB84" i="2"/>
  <c r="AB69" i="2"/>
  <c r="AB27" i="2"/>
  <c r="AB160" i="2"/>
  <c r="AB105" i="2"/>
  <c r="AB14" i="2"/>
  <c r="AB80" i="2"/>
  <c r="AB55" i="2"/>
  <c r="AB52" i="2"/>
  <c r="AB132" i="2"/>
  <c r="AB50" i="2"/>
  <c r="AB31" i="2"/>
  <c r="AB49" i="2"/>
  <c r="AB51" i="2"/>
  <c r="AB120" i="2"/>
  <c r="AB47" i="2"/>
  <c r="AB119" i="2"/>
  <c r="AB77" i="2"/>
  <c r="AB15" i="2"/>
  <c r="AB106" i="2"/>
  <c r="AB166" i="2"/>
  <c r="AB11" i="2"/>
  <c r="AB89" i="2"/>
  <c r="AB16" i="2"/>
  <c r="AB10" i="2"/>
  <c r="AC7" i="2"/>
  <c r="AC13" i="2" s="1"/>
  <c r="L83" i="2"/>
  <c r="L81" i="2"/>
  <c r="L80" i="2"/>
  <c r="L79" i="2"/>
  <c r="L78" i="2"/>
  <c r="P78" i="2" s="1"/>
  <c r="P79" i="2" l="1"/>
  <c r="O79" i="2"/>
  <c r="P81" i="2"/>
  <c r="O81" i="2"/>
  <c r="U83" i="2"/>
  <c r="U174" i="2" s="1"/>
  <c r="S83" i="2"/>
  <c r="P80" i="2"/>
  <c r="O80" i="2"/>
  <c r="AC172" i="2"/>
  <c r="AC170" i="2"/>
  <c r="AC171" i="2"/>
  <c r="AC168" i="2"/>
  <c r="AC169" i="2"/>
  <c r="AC163" i="2"/>
  <c r="AC167" i="2"/>
  <c r="AC161" i="2"/>
  <c r="AC162" i="2"/>
  <c r="AC157" i="2"/>
  <c r="AC158" i="2"/>
  <c r="AC152" i="2"/>
  <c r="AC153" i="2"/>
  <c r="AC156" i="2"/>
  <c r="AC150" i="2"/>
  <c r="AC151" i="2"/>
  <c r="AC146" i="2"/>
  <c r="AC149" i="2"/>
  <c r="AC144" i="2"/>
  <c r="AC145" i="2"/>
  <c r="AC142" i="2"/>
  <c r="AC143" i="2"/>
  <c r="AC138" i="2"/>
  <c r="AC139" i="2"/>
  <c r="AC136" i="2"/>
  <c r="AC137" i="2"/>
  <c r="AC135" i="2"/>
  <c r="AC129" i="2"/>
  <c r="AC130" i="2"/>
  <c r="AC128" i="2"/>
  <c r="AC126" i="2"/>
  <c r="AC127" i="2"/>
  <c r="AC125" i="2"/>
  <c r="AC116" i="2"/>
  <c r="AC114" i="2"/>
  <c r="AC115" i="2"/>
  <c r="AC113" i="2"/>
  <c r="AC111" i="2"/>
  <c r="AC112" i="2"/>
  <c r="AC109" i="2"/>
  <c r="AC110" i="2"/>
  <c r="AC94" i="2"/>
  <c r="AC95" i="2"/>
  <c r="AC92" i="2"/>
  <c r="AC93" i="2"/>
  <c r="AC91" i="2"/>
  <c r="AC86" i="2"/>
  <c r="AC74" i="2"/>
  <c r="AC85" i="2"/>
  <c r="AC72" i="2"/>
  <c r="AC73" i="2"/>
  <c r="AC70" i="2"/>
  <c r="AC71" i="2"/>
  <c r="AC65" i="2"/>
  <c r="AC66" i="2"/>
  <c r="AC63" i="2"/>
  <c r="AC64" i="2"/>
  <c r="AC62" i="2"/>
  <c r="AC60" i="2"/>
  <c r="AC61" i="2"/>
  <c r="AC59" i="2"/>
  <c r="AC45" i="2"/>
  <c r="AC43" i="2"/>
  <c r="AC44" i="2"/>
  <c r="AC32" i="2"/>
  <c r="AC33" i="2"/>
  <c r="AC20" i="2"/>
  <c r="AC21" i="2"/>
  <c r="AC18" i="2"/>
  <c r="AC19" i="2"/>
  <c r="AC17" i="2"/>
  <c r="AC155" i="2"/>
  <c r="AC118" i="2"/>
  <c r="AC104" i="2"/>
  <c r="AC79" i="2"/>
  <c r="AC57" i="2"/>
  <c r="AC54" i="2"/>
  <c r="AC48" i="2"/>
  <c r="AC82" i="2"/>
  <c r="AC124" i="2"/>
  <c r="AC97" i="2"/>
  <c r="AC68" i="2"/>
  <c r="AC40" i="2"/>
  <c r="AC83" i="2"/>
  <c r="AC30" i="2"/>
  <c r="AC26" i="2"/>
  <c r="AC134" i="2"/>
  <c r="AC29" i="2"/>
  <c r="AC122" i="2"/>
  <c r="AC102" i="2"/>
  <c r="AC103" i="2"/>
  <c r="AC36" i="2"/>
  <c r="AC133" i="2"/>
  <c r="AC107" i="2"/>
  <c r="AC76" i="2"/>
  <c r="AC52" i="2"/>
  <c r="AC108" i="2"/>
  <c r="AC100" i="2"/>
  <c r="AC39" i="2"/>
  <c r="AC165" i="2"/>
  <c r="AC99" i="2"/>
  <c r="AC88" i="2"/>
  <c r="AC81" i="2"/>
  <c r="AC38" i="2"/>
  <c r="AC148" i="2"/>
  <c r="AC123" i="2"/>
  <c r="AC90" i="2"/>
  <c r="AC78" i="2"/>
  <c r="AC56" i="2"/>
  <c r="AC53" i="2"/>
  <c r="AC58" i="2"/>
  <c r="AC28" i="2"/>
  <c r="AC98" i="2"/>
  <c r="AC84" i="2"/>
  <c r="AC69" i="2"/>
  <c r="AC50" i="2"/>
  <c r="AC41" i="2"/>
  <c r="AC31" i="2"/>
  <c r="AC42" i="2"/>
  <c r="AC160" i="2"/>
  <c r="AC132" i="2"/>
  <c r="AC121" i="2"/>
  <c r="AC101" i="2"/>
  <c r="AC23" i="2"/>
  <c r="AC12" i="2"/>
  <c r="AC141" i="2"/>
  <c r="AC37" i="2"/>
  <c r="AC27" i="2"/>
  <c r="AC25" i="2"/>
  <c r="AC80" i="2"/>
  <c r="AC55" i="2"/>
  <c r="AC14" i="2"/>
  <c r="AC35" i="2"/>
  <c r="AC24" i="2"/>
  <c r="AC105" i="2"/>
  <c r="AC51" i="2"/>
  <c r="AC49" i="2"/>
  <c r="AC120" i="2"/>
  <c r="AC16" i="2"/>
  <c r="AC89" i="2"/>
  <c r="AC119" i="2"/>
  <c r="AC166" i="2"/>
  <c r="AC77" i="2"/>
  <c r="AC15" i="2"/>
  <c r="AC106" i="2"/>
  <c r="AC11" i="2"/>
  <c r="AC9" i="2"/>
  <c r="AC10" i="2"/>
  <c r="AD7" i="2"/>
  <c r="AD13" i="2" s="1"/>
  <c r="L57" i="2"/>
  <c r="L53" i="2"/>
  <c r="L52" i="2"/>
  <c r="L51" i="2"/>
  <c r="L48" i="2"/>
  <c r="L47" i="2"/>
  <c r="S47" i="2" s="1"/>
  <c r="S174" i="2" s="1"/>
  <c r="L42" i="2"/>
  <c r="L41" i="2"/>
  <c r="L40" i="2"/>
  <c r="L38" i="2"/>
  <c r="L37" i="2"/>
  <c r="L36" i="2"/>
  <c r="L35" i="2"/>
  <c r="AB35" i="2" s="1"/>
  <c r="L31" i="2"/>
  <c r="L30" i="2"/>
  <c r="L29" i="2"/>
  <c r="L28" i="2"/>
  <c r="L25" i="2"/>
  <c r="L24" i="2"/>
  <c r="L23" i="2"/>
  <c r="AB23" i="2" s="1"/>
  <c r="X53" i="2" l="1"/>
  <c r="X174" i="2" s="1"/>
  <c r="V53" i="2"/>
  <c r="V174" i="2" s="1"/>
  <c r="AC47" i="2"/>
  <c r="O47" i="2"/>
  <c r="O174" i="2" s="1"/>
  <c r="R47" i="2"/>
  <c r="Y47" i="2"/>
  <c r="Y174" i="2" s="1"/>
  <c r="AD172" i="2"/>
  <c r="AC174" i="2"/>
  <c r="AD171" i="2"/>
  <c r="AD170" i="2"/>
  <c r="AD168" i="2"/>
  <c r="AD169" i="2"/>
  <c r="AD163" i="2"/>
  <c r="AD167" i="2"/>
  <c r="AD161" i="2"/>
  <c r="AD162" i="2"/>
  <c r="AD157" i="2"/>
  <c r="AD158" i="2"/>
  <c r="AD152" i="2"/>
  <c r="AD153" i="2"/>
  <c r="AD156" i="2"/>
  <c r="AD150" i="2"/>
  <c r="AD151" i="2"/>
  <c r="AD146" i="2"/>
  <c r="AD149" i="2"/>
  <c r="AD144" i="2"/>
  <c r="AD145" i="2"/>
  <c r="AD142" i="2"/>
  <c r="AD143" i="2"/>
  <c r="AD138" i="2"/>
  <c r="AD139" i="2"/>
  <c r="AD136" i="2"/>
  <c r="AD137" i="2"/>
  <c r="AD135" i="2"/>
  <c r="AD130" i="2"/>
  <c r="AD129" i="2"/>
  <c r="AD128" i="2"/>
  <c r="AD126" i="2"/>
  <c r="AD127" i="2"/>
  <c r="AD125" i="2"/>
  <c r="AD116" i="2"/>
  <c r="AD115" i="2"/>
  <c r="AD114" i="2"/>
  <c r="AD113" i="2"/>
  <c r="AD111" i="2"/>
  <c r="AD112" i="2"/>
  <c r="AD109" i="2"/>
  <c r="AD110" i="2"/>
  <c r="AD94" i="2"/>
  <c r="AD95" i="2"/>
  <c r="AD92" i="2"/>
  <c r="AD93" i="2"/>
  <c r="AD91" i="2"/>
  <c r="AD86" i="2"/>
  <c r="AD74" i="2"/>
  <c r="AD85" i="2"/>
  <c r="AD72" i="2"/>
  <c r="AD73" i="2"/>
  <c r="AD70" i="2"/>
  <c r="AD71" i="2"/>
  <c r="AD65" i="2"/>
  <c r="AD66" i="2"/>
  <c r="AD64" i="2"/>
  <c r="AD63" i="2"/>
  <c r="AD62" i="2"/>
  <c r="AD60" i="2"/>
  <c r="AD61" i="2"/>
  <c r="AD59" i="2"/>
  <c r="AD45" i="2"/>
  <c r="AD43" i="2"/>
  <c r="AD44" i="2"/>
  <c r="AD32" i="2"/>
  <c r="AD33" i="2"/>
  <c r="AD20" i="2"/>
  <c r="AD21" i="2"/>
  <c r="AD18" i="2"/>
  <c r="AD19" i="2"/>
  <c r="AD17" i="2"/>
  <c r="AD83" i="2"/>
  <c r="AD124" i="2"/>
  <c r="AD57" i="2"/>
  <c r="AD54" i="2"/>
  <c r="AD30" i="2"/>
  <c r="AD108" i="2"/>
  <c r="AD118" i="2"/>
  <c r="AD97" i="2"/>
  <c r="AD48" i="2"/>
  <c r="AD155" i="2"/>
  <c r="AD104" i="2"/>
  <c r="AD79" i="2"/>
  <c r="AD68" i="2"/>
  <c r="AD40" i="2"/>
  <c r="AD26" i="2"/>
  <c r="AD53" i="2"/>
  <c r="AD39" i="2"/>
  <c r="AD29" i="2"/>
  <c r="AD165" i="2"/>
  <c r="AD102" i="2"/>
  <c r="AD88" i="2"/>
  <c r="AD76" i="2"/>
  <c r="AD134" i="2"/>
  <c r="AD78" i="2"/>
  <c r="AD122" i="2"/>
  <c r="AD107" i="2"/>
  <c r="AD123" i="2"/>
  <c r="AD56" i="2"/>
  <c r="AD36" i="2"/>
  <c r="AD133" i="2"/>
  <c r="AD81" i="2"/>
  <c r="AD52" i="2"/>
  <c r="AD148" i="2"/>
  <c r="AD103" i="2"/>
  <c r="AD100" i="2"/>
  <c r="AD90" i="2"/>
  <c r="AD82" i="2"/>
  <c r="AD99" i="2"/>
  <c r="AD132" i="2"/>
  <c r="AD98" i="2"/>
  <c r="AD14" i="2"/>
  <c r="AD38" i="2"/>
  <c r="AD160" i="2"/>
  <c r="AD141" i="2"/>
  <c r="AD105" i="2"/>
  <c r="AD101" i="2"/>
  <c r="AD84" i="2"/>
  <c r="AD69" i="2"/>
  <c r="AD41" i="2"/>
  <c r="AD28" i="2"/>
  <c r="AD80" i="2"/>
  <c r="AD50" i="2"/>
  <c r="AD31" i="2"/>
  <c r="AD23" i="2"/>
  <c r="AD25" i="2"/>
  <c r="AD55" i="2"/>
  <c r="AD12" i="2"/>
  <c r="AD58" i="2"/>
  <c r="AD42" i="2"/>
  <c r="AD35" i="2"/>
  <c r="AD24" i="2"/>
  <c r="AD121" i="2"/>
  <c r="AD37" i="2"/>
  <c r="AD27" i="2"/>
  <c r="AD51" i="2"/>
  <c r="AD49" i="2"/>
  <c r="AD15" i="2"/>
  <c r="AD106" i="2"/>
  <c r="AD120" i="2"/>
  <c r="AD16" i="2"/>
  <c r="AD166" i="2"/>
  <c r="AD47" i="2"/>
  <c r="AD119" i="2"/>
  <c r="AD89" i="2"/>
  <c r="AD77" i="2"/>
  <c r="AD11" i="2"/>
  <c r="AD9" i="2"/>
  <c r="AD10" i="2"/>
  <c r="AE7" i="2"/>
  <c r="AE13" i="2" s="1"/>
  <c r="L16" i="2"/>
  <c r="R16" i="2" s="1"/>
  <c r="L15" i="2"/>
  <c r="L11" i="2"/>
  <c r="L9" i="2"/>
  <c r="R11" i="2" l="1"/>
  <c r="W11" i="2"/>
  <c r="W174" i="2" s="1"/>
  <c r="P9" i="2"/>
  <c r="P174" i="2" s="1"/>
  <c r="Z9" i="2"/>
  <c r="Z174" i="2" s="1"/>
  <c r="Q9" i="2"/>
  <c r="Q174" i="2" s="1"/>
  <c r="AA9" i="2"/>
  <c r="AA174" i="2" s="1"/>
  <c r="R9" i="2"/>
  <c r="R174" i="2" s="1"/>
  <c r="AB9" i="2"/>
  <c r="AB174" i="2" s="1"/>
  <c r="AE172" i="2"/>
  <c r="AD174" i="2"/>
  <c r="AE170" i="2"/>
  <c r="AE171" i="2"/>
  <c r="AE168" i="2"/>
  <c r="AE169" i="2"/>
  <c r="AE163" i="2"/>
  <c r="AE167" i="2"/>
  <c r="AE161" i="2"/>
  <c r="AE162" i="2"/>
  <c r="AE157" i="2"/>
  <c r="AE158" i="2"/>
  <c r="AE152" i="2"/>
  <c r="AE153" i="2"/>
  <c r="AE156" i="2"/>
  <c r="AE150" i="2"/>
  <c r="AE151" i="2"/>
  <c r="AE146" i="2"/>
  <c r="AE149" i="2"/>
  <c r="AE144" i="2"/>
  <c r="AE145" i="2"/>
  <c r="AE142" i="2"/>
  <c r="AE143" i="2"/>
  <c r="AE138" i="2"/>
  <c r="AE139" i="2"/>
  <c r="AE136" i="2"/>
  <c r="AE137" i="2"/>
  <c r="AE135" i="2"/>
  <c r="AE129" i="2"/>
  <c r="AE130" i="2"/>
  <c r="AE128" i="2"/>
  <c r="AE126" i="2"/>
  <c r="AE127" i="2"/>
  <c r="AE125" i="2"/>
  <c r="AE116" i="2"/>
  <c r="AE114" i="2"/>
  <c r="AE115" i="2"/>
  <c r="AE113" i="2"/>
  <c r="AE111" i="2"/>
  <c r="AE112" i="2"/>
  <c r="AE109" i="2"/>
  <c r="AE110" i="2"/>
  <c r="AE94" i="2"/>
  <c r="AE95" i="2"/>
  <c r="AE92" i="2"/>
  <c r="AE93" i="2"/>
  <c r="AE91" i="2"/>
  <c r="AE86" i="2"/>
  <c r="AE74" i="2"/>
  <c r="AE85" i="2"/>
  <c r="AE72" i="2"/>
  <c r="AE73" i="2"/>
  <c r="AE70" i="2"/>
  <c r="AE71" i="2"/>
  <c r="AE65" i="2"/>
  <c r="AE66" i="2"/>
  <c r="AE63" i="2"/>
  <c r="AE64" i="2"/>
  <c r="AE62" i="2"/>
  <c r="AE60" i="2"/>
  <c r="AE61" i="2"/>
  <c r="AE59" i="2"/>
  <c r="AE45" i="2"/>
  <c r="AE43" i="2"/>
  <c r="AE44" i="2"/>
  <c r="AE32" i="2"/>
  <c r="AE33" i="2"/>
  <c r="AE20" i="2"/>
  <c r="AE21" i="2"/>
  <c r="AE18" i="2"/>
  <c r="AE19" i="2"/>
  <c r="AE17" i="2"/>
  <c r="AE155" i="2"/>
  <c r="AE124" i="2"/>
  <c r="AE79" i="2"/>
  <c r="AE68" i="2"/>
  <c r="AE48" i="2"/>
  <c r="AE118" i="2"/>
  <c r="AE104" i="2"/>
  <c r="AE54" i="2"/>
  <c r="AE30" i="2"/>
  <c r="AE148" i="2"/>
  <c r="AE103" i="2"/>
  <c r="AE83" i="2"/>
  <c r="AE40" i="2"/>
  <c r="AE97" i="2"/>
  <c r="AE57" i="2"/>
  <c r="AE100" i="2"/>
  <c r="AE29" i="2"/>
  <c r="AE133" i="2"/>
  <c r="AE88" i="2"/>
  <c r="AE81" i="2"/>
  <c r="AE123" i="2"/>
  <c r="AE78" i="2"/>
  <c r="AE56" i="2"/>
  <c r="AE53" i="2"/>
  <c r="AE39" i="2"/>
  <c r="AE165" i="2"/>
  <c r="AE102" i="2"/>
  <c r="AE99" i="2"/>
  <c r="AE76" i="2"/>
  <c r="AE134" i="2"/>
  <c r="AE108" i="2"/>
  <c r="AE90" i="2"/>
  <c r="AE82" i="2"/>
  <c r="AE122" i="2"/>
  <c r="AE107" i="2"/>
  <c r="AE42" i="2"/>
  <c r="AE35" i="2"/>
  <c r="AE26" i="2"/>
  <c r="AE36" i="2"/>
  <c r="AE58" i="2"/>
  <c r="AE24" i="2"/>
  <c r="AE121" i="2"/>
  <c r="AE84" i="2"/>
  <c r="AE23" i="2"/>
  <c r="AE12" i="2"/>
  <c r="AE25" i="2"/>
  <c r="AE52" i="2"/>
  <c r="AE132" i="2"/>
  <c r="AE41" i="2"/>
  <c r="AE37" i="2"/>
  <c r="AE38" i="2"/>
  <c r="AE160" i="2"/>
  <c r="AE101" i="2"/>
  <c r="AE98" i="2"/>
  <c r="AE14" i="2"/>
  <c r="AE80" i="2"/>
  <c r="AE69" i="2"/>
  <c r="AE55" i="2"/>
  <c r="AE28" i="2"/>
  <c r="AE141" i="2"/>
  <c r="AE105" i="2"/>
  <c r="AE50" i="2"/>
  <c r="AE31" i="2"/>
  <c r="AE27" i="2"/>
  <c r="AE51" i="2"/>
  <c r="AE49" i="2"/>
  <c r="AE47" i="2"/>
  <c r="AE119" i="2"/>
  <c r="AE166" i="2"/>
  <c r="AE89" i="2"/>
  <c r="AE106" i="2"/>
  <c r="AE77" i="2"/>
  <c r="AE120" i="2"/>
  <c r="AE15" i="2"/>
  <c r="AE16" i="2"/>
  <c r="AE11" i="2"/>
  <c r="AE9" i="2"/>
  <c r="AE10" i="2"/>
  <c r="AF7" i="2"/>
  <c r="AF13" i="2" s="1"/>
  <c r="AF172" i="2" l="1"/>
  <c r="AE174" i="2"/>
  <c r="AF171" i="2"/>
  <c r="AF170" i="2"/>
  <c r="AF168" i="2"/>
  <c r="AF169" i="2"/>
  <c r="AF163" i="2"/>
  <c r="AF167" i="2"/>
  <c r="AF161" i="2"/>
  <c r="AF162" i="2"/>
  <c r="AF157" i="2"/>
  <c r="AF158" i="2"/>
  <c r="AF152" i="2"/>
  <c r="AF156" i="2"/>
  <c r="AF153" i="2"/>
  <c r="AF150" i="2"/>
  <c r="AF151" i="2"/>
  <c r="AF146" i="2"/>
  <c r="AF149" i="2"/>
  <c r="AF144" i="2"/>
  <c r="AF145" i="2"/>
  <c r="AF142" i="2"/>
  <c r="AF143" i="2"/>
  <c r="AF138" i="2"/>
  <c r="AF139" i="2"/>
  <c r="AF136" i="2"/>
  <c r="AF137" i="2"/>
  <c r="AF135" i="2"/>
  <c r="AF130" i="2"/>
  <c r="AF129" i="2"/>
  <c r="AF128" i="2"/>
  <c r="AF126" i="2"/>
  <c r="AF127" i="2"/>
  <c r="AF125" i="2"/>
  <c r="AF116" i="2"/>
  <c r="AF115" i="2"/>
  <c r="AF114" i="2"/>
  <c r="AF113" i="2"/>
  <c r="AF111" i="2"/>
  <c r="AF112" i="2"/>
  <c r="AF109" i="2"/>
  <c r="AF110" i="2"/>
  <c r="AF94" i="2"/>
  <c r="AF95" i="2"/>
  <c r="AF92" i="2"/>
  <c r="AF93" i="2"/>
  <c r="AF91" i="2"/>
  <c r="AF86" i="2"/>
  <c r="AF74" i="2"/>
  <c r="AF85" i="2"/>
  <c r="AF72" i="2"/>
  <c r="AF73" i="2"/>
  <c r="AF70" i="2"/>
  <c r="AF71" i="2"/>
  <c r="AF65" i="2"/>
  <c r="AF66" i="2"/>
  <c r="AF64" i="2"/>
  <c r="AF63" i="2"/>
  <c r="AF62" i="2"/>
  <c r="AF60" i="2"/>
  <c r="AF61" i="2"/>
  <c r="AF59" i="2"/>
  <c r="AF45" i="2"/>
  <c r="AF43" i="2"/>
  <c r="AF44" i="2"/>
  <c r="AF32" i="2"/>
  <c r="AF33" i="2"/>
  <c r="AF20" i="2"/>
  <c r="AF21" i="2"/>
  <c r="AF18" i="2"/>
  <c r="AF19" i="2"/>
  <c r="AF17" i="2"/>
  <c r="AF155" i="2"/>
  <c r="AF79" i="2"/>
  <c r="AF54" i="2"/>
  <c r="AF48" i="2"/>
  <c r="AF30" i="2"/>
  <c r="AF118" i="2"/>
  <c r="AF104" i="2"/>
  <c r="AF83" i="2"/>
  <c r="AF148" i="2"/>
  <c r="AF134" i="2"/>
  <c r="AF123" i="2"/>
  <c r="AF90" i="2"/>
  <c r="AF124" i="2"/>
  <c r="AF97" i="2"/>
  <c r="AF68" i="2"/>
  <c r="AF57" i="2"/>
  <c r="AF40" i="2"/>
  <c r="AF108" i="2"/>
  <c r="AF78" i="2"/>
  <c r="AF53" i="2"/>
  <c r="AF107" i="2"/>
  <c r="AF99" i="2"/>
  <c r="AF36" i="2"/>
  <c r="AF29" i="2"/>
  <c r="AF133" i="2"/>
  <c r="AF88" i="2"/>
  <c r="AF76" i="2"/>
  <c r="AF52" i="2"/>
  <c r="AF26" i="2"/>
  <c r="AF100" i="2"/>
  <c r="AF82" i="2"/>
  <c r="AF56" i="2"/>
  <c r="AF39" i="2"/>
  <c r="AF165" i="2"/>
  <c r="AF102" i="2"/>
  <c r="AF81" i="2"/>
  <c r="AF103" i="2"/>
  <c r="AF122" i="2"/>
  <c r="AF24" i="2"/>
  <c r="AF55" i="2"/>
  <c r="AF50" i="2"/>
  <c r="AF31" i="2"/>
  <c r="AF38" i="2"/>
  <c r="AF35" i="2"/>
  <c r="AF28" i="2"/>
  <c r="AF121" i="2"/>
  <c r="AF98" i="2"/>
  <c r="AF80" i="2"/>
  <c r="AF41" i="2"/>
  <c r="AF23" i="2"/>
  <c r="AF12" i="2"/>
  <c r="AF58" i="2"/>
  <c r="AF141" i="2"/>
  <c r="AF132" i="2"/>
  <c r="AF69" i="2"/>
  <c r="AF37" i="2"/>
  <c r="AF27" i="2"/>
  <c r="AF25" i="2"/>
  <c r="AF14" i="2"/>
  <c r="AF42" i="2"/>
  <c r="AF160" i="2"/>
  <c r="AF105" i="2"/>
  <c r="AF101" i="2"/>
  <c r="AF84" i="2"/>
  <c r="AF51" i="2"/>
  <c r="AF49" i="2"/>
  <c r="AF89" i="2"/>
  <c r="AF106" i="2"/>
  <c r="AF166" i="2"/>
  <c r="AF9" i="2"/>
  <c r="AF47" i="2"/>
  <c r="AF119" i="2"/>
  <c r="AF77" i="2"/>
  <c r="AF120" i="2"/>
  <c r="AF15" i="2"/>
  <c r="AF16" i="2"/>
  <c r="AF11" i="2"/>
  <c r="AF10" i="2"/>
  <c r="AG7" i="2"/>
  <c r="AG13" i="2" s="1"/>
  <c r="AG172" i="2" l="1"/>
  <c r="AF174" i="2"/>
  <c r="AG170" i="2"/>
  <c r="AG171" i="2"/>
  <c r="AG168" i="2"/>
  <c r="AG169" i="2"/>
  <c r="AG163" i="2"/>
  <c r="AG167" i="2"/>
  <c r="AG161" i="2"/>
  <c r="AG162" i="2"/>
  <c r="AG157" i="2"/>
  <c r="AG158" i="2"/>
  <c r="AG152" i="2"/>
  <c r="AG156" i="2"/>
  <c r="AG153" i="2"/>
  <c r="AG150" i="2"/>
  <c r="AG151" i="2"/>
  <c r="AG146" i="2"/>
  <c r="AG149" i="2"/>
  <c r="AG144" i="2"/>
  <c r="AG145" i="2"/>
  <c r="AG142" i="2"/>
  <c r="AG143" i="2"/>
  <c r="AG138" i="2"/>
  <c r="AG139" i="2"/>
  <c r="AG136" i="2"/>
  <c r="AG137" i="2"/>
  <c r="AG135" i="2"/>
  <c r="AG129" i="2"/>
  <c r="AG130" i="2"/>
  <c r="AG128" i="2"/>
  <c r="AG126" i="2"/>
  <c r="AG127" i="2"/>
  <c r="AG125" i="2"/>
  <c r="AG116" i="2"/>
  <c r="AG114" i="2"/>
  <c r="AG115" i="2"/>
  <c r="AG113" i="2"/>
  <c r="AG111" i="2"/>
  <c r="AG112" i="2"/>
  <c r="AG109" i="2"/>
  <c r="AG110" i="2"/>
  <c r="AG94" i="2"/>
  <c r="AG95" i="2"/>
  <c r="AG92" i="2"/>
  <c r="AG93" i="2"/>
  <c r="AG91" i="2"/>
  <c r="AG86" i="2"/>
  <c r="AG74" i="2"/>
  <c r="AG85" i="2"/>
  <c r="AG72" i="2"/>
  <c r="AG73" i="2"/>
  <c r="AG70" i="2"/>
  <c r="AG71" i="2"/>
  <c r="AG65" i="2"/>
  <c r="AG66" i="2"/>
  <c r="AG63" i="2"/>
  <c r="AG64" i="2"/>
  <c r="AG62" i="2"/>
  <c r="AG60" i="2"/>
  <c r="AG61" i="2"/>
  <c r="AG59" i="2"/>
  <c r="AG45" i="2"/>
  <c r="AG43" i="2"/>
  <c r="AG44" i="2"/>
  <c r="AG32" i="2"/>
  <c r="AG33" i="2"/>
  <c r="AG20" i="2"/>
  <c r="AG21" i="2"/>
  <c r="AG18" i="2"/>
  <c r="AG19" i="2"/>
  <c r="AG17" i="2"/>
  <c r="AG97" i="2"/>
  <c r="AG30" i="2"/>
  <c r="AG155" i="2"/>
  <c r="AG124" i="2"/>
  <c r="AG26" i="2"/>
  <c r="AG100" i="2"/>
  <c r="AG118" i="2"/>
  <c r="AG104" i="2"/>
  <c r="AG57" i="2"/>
  <c r="AG54" i="2"/>
  <c r="AG48" i="2"/>
  <c r="AG83" i="2"/>
  <c r="AG79" i="2"/>
  <c r="AG68" i="2"/>
  <c r="AG40" i="2"/>
  <c r="AG148" i="2"/>
  <c r="AG123" i="2"/>
  <c r="AG103" i="2"/>
  <c r="AG90" i="2"/>
  <c r="AG82" i="2"/>
  <c r="AG78" i="2"/>
  <c r="AG29" i="2"/>
  <c r="AG102" i="2"/>
  <c r="AG134" i="2"/>
  <c r="AG108" i="2"/>
  <c r="AG56" i="2"/>
  <c r="AG133" i="2"/>
  <c r="AG107" i="2"/>
  <c r="AG81" i="2"/>
  <c r="AG58" i="2"/>
  <c r="AG53" i="2"/>
  <c r="AG36" i="2"/>
  <c r="AG99" i="2"/>
  <c r="AG76" i="2"/>
  <c r="AG52" i="2"/>
  <c r="AG38" i="2"/>
  <c r="AG39" i="2"/>
  <c r="AG165" i="2"/>
  <c r="AG122" i="2"/>
  <c r="AG88" i="2"/>
  <c r="AG35" i="2"/>
  <c r="AG24" i="2"/>
  <c r="AG132" i="2"/>
  <c r="AG105" i="2"/>
  <c r="AG80" i="2"/>
  <c r="AG50" i="2"/>
  <c r="AG31" i="2"/>
  <c r="AG14" i="2"/>
  <c r="AG25" i="2"/>
  <c r="AG28" i="2"/>
  <c r="AG160" i="2"/>
  <c r="AG141" i="2"/>
  <c r="AG98" i="2"/>
  <c r="AG84" i="2"/>
  <c r="AG41" i="2"/>
  <c r="AG37" i="2"/>
  <c r="AG42" i="2"/>
  <c r="AG121" i="2"/>
  <c r="AG101" i="2"/>
  <c r="AG55" i="2"/>
  <c r="AG23" i="2"/>
  <c r="AG12" i="2"/>
  <c r="AG69" i="2"/>
  <c r="AG27" i="2"/>
  <c r="AG51" i="2"/>
  <c r="AG49" i="2"/>
  <c r="AG15" i="2"/>
  <c r="AG106" i="2"/>
  <c r="AG11" i="2"/>
  <c r="AG77" i="2"/>
  <c r="AG16" i="2"/>
  <c r="AG120" i="2"/>
  <c r="AG47" i="2"/>
  <c r="AG119" i="2"/>
  <c r="AG89" i="2"/>
  <c r="AG166" i="2"/>
  <c r="AG9" i="2"/>
  <c r="AG10" i="2"/>
  <c r="AH7" i="2"/>
  <c r="AH13" i="2" s="1"/>
  <c r="AH172" i="2" l="1"/>
  <c r="AG174" i="2"/>
  <c r="AH171" i="2"/>
  <c r="AH170" i="2"/>
  <c r="AH168" i="2"/>
  <c r="AH169" i="2"/>
  <c r="AH163" i="2"/>
  <c r="AH167" i="2"/>
  <c r="AH161" i="2"/>
  <c r="AH162" i="2"/>
  <c r="AH157" i="2"/>
  <c r="AH158" i="2"/>
  <c r="AH152" i="2"/>
  <c r="AH153" i="2"/>
  <c r="AH156" i="2"/>
  <c r="AH150" i="2"/>
  <c r="AH151" i="2"/>
  <c r="AH146" i="2"/>
  <c r="AH149" i="2"/>
  <c r="AH144" i="2"/>
  <c r="AH145" i="2"/>
  <c r="AH142" i="2"/>
  <c r="AH143" i="2"/>
  <c r="AH138" i="2"/>
  <c r="AH139" i="2"/>
  <c r="AH136" i="2"/>
  <c r="AH137" i="2"/>
  <c r="AH135" i="2"/>
  <c r="AH130" i="2"/>
  <c r="AH129" i="2"/>
  <c r="AH128" i="2"/>
  <c r="AH126" i="2"/>
  <c r="AH127" i="2"/>
  <c r="AH125" i="2"/>
  <c r="AH116" i="2"/>
  <c r="AH115" i="2"/>
  <c r="AH114" i="2"/>
  <c r="AH113" i="2"/>
  <c r="AH111" i="2"/>
  <c r="AH112" i="2"/>
  <c r="AH109" i="2"/>
  <c r="AH110" i="2"/>
  <c r="AH94" i="2"/>
  <c r="AH95" i="2"/>
  <c r="AH92" i="2"/>
  <c r="AH93" i="2"/>
  <c r="AH91" i="2"/>
  <c r="AH86" i="2"/>
  <c r="AH74" i="2"/>
  <c r="AH85" i="2"/>
  <c r="AH72" i="2"/>
  <c r="AH73" i="2"/>
  <c r="AH70" i="2"/>
  <c r="AH71" i="2"/>
  <c r="AH65" i="2"/>
  <c r="AH66" i="2"/>
  <c r="AH63" i="2"/>
  <c r="AH64" i="2"/>
  <c r="AH62" i="2"/>
  <c r="AH60" i="2"/>
  <c r="AH61" i="2"/>
  <c r="AH59" i="2"/>
  <c r="AH45" i="2"/>
  <c r="AH43" i="2"/>
  <c r="AH44" i="2"/>
  <c r="AH32" i="2"/>
  <c r="AH33" i="2"/>
  <c r="AH20" i="2"/>
  <c r="AH21" i="2"/>
  <c r="AH18" i="2"/>
  <c r="AH19" i="2"/>
  <c r="AH17" i="2"/>
  <c r="AH118" i="2"/>
  <c r="AH104" i="2"/>
  <c r="AH79" i="2"/>
  <c r="AH57" i="2"/>
  <c r="AH54" i="2"/>
  <c r="AH83" i="2"/>
  <c r="AH40" i="2"/>
  <c r="AH26" i="2"/>
  <c r="AH148" i="2"/>
  <c r="AH90" i="2"/>
  <c r="AH82" i="2"/>
  <c r="AH155" i="2"/>
  <c r="AH124" i="2"/>
  <c r="AH68" i="2"/>
  <c r="AH30" i="2"/>
  <c r="AH97" i="2"/>
  <c r="AH48" i="2"/>
  <c r="AH123" i="2"/>
  <c r="AH78" i="2"/>
  <c r="AH99" i="2"/>
  <c r="AH103" i="2"/>
  <c r="AH53" i="2"/>
  <c r="AH39" i="2"/>
  <c r="AH165" i="2"/>
  <c r="AH122" i="2"/>
  <c r="AH102" i="2"/>
  <c r="AH88" i="2"/>
  <c r="AH76" i="2"/>
  <c r="AH134" i="2"/>
  <c r="AH108" i="2"/>
  <c r="AH133" i="2"/>
  <c r="AH107" i="2"/>
  <c r="AH42" i="2"/>
  <c r="AH100" i="2"/>
  <c r="AH56" i="2"/>
  <c r="AH36" i="2"/>
  <c r="AH29" i="2"/>
  <c r="AH81" i="2"/>
  <c r="AH38" i="2"/>
  <c r="AH24" i="2"/>
  <c r="AH121" i="2"/>
  <c r="AH98" i="2"/>
  <c r="AH84" i="2"/>
  <c r="AH55" i="2"/>
  <c r="AH27" i="2"/>
  <c r="AH58" i="2"/>
  <c r="AH80" i="2"/>
  <c r="AH50" i="2"/>
  <c r="AH41" i="2"/>
  <c r="AH14" i="2"/>
  <c r="AH35" i="2"/>
  <c r="AH160" i="2"/>
  <c r="AH132" i="2"/>
  <c r="AH105" i="2"/>
  <c r="AH101" i="2"/>
  <c r="AH69" i="2"/>
  <c r="AH12" i="2"/>
  <c r="AH37" i="2"/>
  <c r="AH25" i="2"/>
  <c r="AH52" i="2"/>
  <c r="AH28" i="2"/>
  <c r="AH141" i="2"/>
  <c r="AH31" i="2"/>
  <c r="AH23" i="2"/>
  <c r="AH51" i="2"/>
  <c r="AH49" i="2"/>
  <c r="AH89" i="2"/>
  <c r="AH77" i="2"/>
  <c r="AH15" i="2"/>
  <c r="AH106" i="2"/>
  <c r="AH120" i="2"/>
  <c r="AH47" i="2"/>
  <c r="AH16" i="2"/>
  <c r="AH166" i="2"/>
  <c r="AH119" i="2"/>
  <c r="AH9" i="2"/>
  <c r="AH11" i="2"/>
  <c r="AH10" i="2"/>
  <c r="AI7" i="2"/>
  <c r="AI13" i="2" s="1"/>
  <c r="AI172" i="2" l="1"/>
  <c r="AH174" i="2"/>
  <c r="AI170" i="2"/>
  <c r="AI171" i="2"/>
  <c r="AI168" i="2"/>
  <c r="AI169" i="2"/>
  <c r="AI163" i="2"/>
  <c r="AI167" i="2"/>
  <c r="AI161" i="2"/>
  <c r="AI162" i="2"/>
  <c r="AI157" i="2"/>
  <c r="AI158" i="2"/>
  <c r="AI152" i="2"/>
  <c r="AI156" i="2"/>
  <c r="AI153" i="2"/>
  <c r="AI150" i="2"/>
  <c r="AI151" i="2"/>
  <c r="AI146" i="2"/>
  <c r="AI149" i="2"/>
  <c r="AI145" i="2"/>
  <c r="AI144" i="2"/>
  <c r="AI142" i="2"/>
  <c r="AI143" i="2"/>
  <c r="AI138" i="2"/>
  <c r="AI139" i="2"/>
  <c r="AI136" i="2"/>
  <c r="AI137" i="2"/>
  <c r="AI135" i="2"/>
  <c r="AI130" i="2"/>
  <c r="AI129" i="2"/>
  <c r="AI128" i="2"/>
  <c r="AI126" i="2"/>
  <c r="AI127" i="2"/>
  <c r="AI125" i="2"/>
  <c r="AI116" i="2"/>
  <c r="AI114" i="2"/>
  <c r="AI115" i="2"/>
  <c r="AI113" i="2"/>
  <c r="AI111" i="2"/>
  <c r="AI112" i="2"/>
  <c r="AI109" i="2"/>
  <c r="AI110" i="2"/>
  <c r="AI94" i="2"/>
  <c r="AI95" i="2"/>
  <c r="AI92" i="2"/>
  <c r="AI93" i="2"/>
  <c r="AI91" i="2"/>
  <c r="AI86" i="2"/>
  <c r="AI74" i="2"/>
  <c r="AI85" i="2"/>
  <c r="AI72" i="2"/>
  <c r="AI73" i="2"/>
  <c r="AI70" i="2"/>
  <c r="AI71" i="2"/>
  <c r="AI65" i="2"/>
  <c r="AI66" i="2"/>
  <c r="AI64" i="2"/>
  <c r="AI63" i="2"/>
  <c r="AI62" i="2"/>
  <c r="AI60" i="2"/>
  <c r="AI61" i="2"/>
  <c r="AI59" i="2"/>
  <c r="AI45" i="2"/>
  <c r="AI43" i="2"/>
  <c r="AI44" i="2"/>
  <c r="AI32" i="2"/>
  <c r="AI33" i="2"/>
  <c r="AI20" i="2"/>
  <c r="AI21" i="2"/>
  <c r="AI18" i="2"/>
  <c r="AI19" i="2"/>
  <c r="AI17" i="2"/>
  <c r="AI83" i="2"/>
  <c r="AI57" i="2"/>
  <c r="AI48" i="2"/>
  <c r="AI155" i="2"/>
  <c r="AI118" i="2"/>
  <c r="AI97" i="2"/>
  <c r="AI68" i="2"/>
  <c r="AI134" i="2"/>
  <c r="AI100" i="2"/>
  <c r="AI104" i="2"/>
  <c r="AI79" i="2"/>
  <c r="AI54" i="2"/>
  <c r="AI40" i="2"/>
  <c r="AI30" i="2"/>
  <c r="AI124" i="2"/>
  <c r="AI26" i="2"/>
  <c r="AI148" i="2"/>
  <c r="AI29" i="2"/>
  <c r="AI88" i="2"/>
  <c r="AI81" i="2"/>
  <c r="AI58" i="2"/>
  <c r="AI52" i="2"/>
  <c r="AI103" i="2"/>
  <c r="AI78" i="2"/>
  <c r="AI53" i="2"/>
  <c r="AI165" i="2"/>
  <c r="AI122" i="2"/>
  <c r="AI102" i="2"/>
  <c r="AI99" i="2"/>
  <c r="AI76" i="2"/>
  <c r="AI123" i="2"/>
  <c r="AI108" i="2"/>
  <c r="AI90" i="2"/>
  <c r="AI82" i="2"/>
  <c r="AI56" i="2"/>
  <c r="AI39" i="2"/>
  <c r="AI36" i="2"/>
  <c r="AI25" i="2"/>
  <c r="AI133" i="2"/>
  <c r="AI107" i="2"/>
  <c r="AI35" i="2"/>
  <c r="AI28" i="2"/>
  <c r="AI105" i="2"/>
  <c r="AI80" i="2"/>
  <c r="AI50" i="2"/>
  <c r="AI31" i="2"/>
  <c r="AI23" i="2"/>
  <c r="AI121" i="2"/>
  <c r="AI84" i="2"/>
  <c r="AI55" i="2"/>
  <c r="AI41" i="2"/>
  <c r="AI27" i="2"/>
  <c r="AI12" i="2"/>
  <c r="AI42" i="2"/>
  <c r="AI38" i="2"/>
  <c r="AI160" i="2"/>
  <c r="AI141" i="2"/>
  <c r="AI132" i="2"/>
  <c r="AI101" i="2"/>
  <c r="AI69" i="2"/>
  <c r="AI37" i="2"/>
  <c r="AI14" i="2"/>
  <c r="AI24" i="2"/>
  <c r="AI98" i="2"/>
  <c r="AI51" i="2"/>
  <c r="AI49" i="2"/>
  <c r="AI77" i="2"/>
  <c r="AI119" i="2"/>
  <c r="AI9" i="2"/>
  <c r="AI47" i="2"/>
  <c r="AI89" i="2"/>
  <c r="AI15" i="2"/>
  <c r="AI166" i="2"/>
  <c r="AI11" i="2"/>
  <c r="AI120" i="2"/>
  <c r="AI16" i="2"/>
  <c r="AI106" i="2"/>
  <c r="AI10" i="2"/>
  <c r="AJ7" i="2"/>
  <c r="AJ13" i="2" s="1"/>
  <c r="AJ172" i="2" l="1"/>
  <c r="AI174" i="2"/>
  <c r="AJ171" i="2"/>
  <c r="AJ170" i="2"/>
  <c r="AJ168" i="2"/>
  <c r="AJ169" i="2"/>
  <c r="AJ163" i="2"/>
  <c r="AJ167" i="2"/>
  <c r="AJ161" i="2"/>
  <c r="AJ162" i="2"/>
  <c r="AJ157" i="2"/>
  <c r="AJ158" i="2"/>
  <c r="AJ152" i="2"/>
  <c r="AJ153" i="2"/>
  <c r="AJ156" i="2"/>
  <c r="AJ150" i="2"/>
  <c r="AJ151" i="2"/>
  <c r="AJ146" i="2"/>
  <c r="AJ149" i="2"/>
  <c r="AJ144" i="2"/>
  <c r="AJ145" i="2"/>
  <c r="AJ142" i="2"/>
  <c r="AJ143" i="2"/>
  <c r="AJ138" i="2"/>
  <c r="AJ139" i="2"/>
  <c r="AJ136" i="2"/>
  <c r="AJ137" i="2"/>
  <c r="AJ135" i="2"/>
  <c r="AJ130" i="2"/>
  <c r="AJ129" i="2"/>
  <c r="AJ128" i="2"/>
  <c r="AJ126" i="2"/>
  <c r="AJ127" i="2"/>
  <c r="AJ125" i="2"/>
  <c r="AJ116" i="2"/>
  <c r="AJ115" i="2"/>
  <c r="AJ114" i="2"/>
  <c r="AJ113" i="2"/>
  <c r="AJ111" i="2"/>
  <c r="AJ112" i="2"/>
  <c r="AJ109" i="2"/>
  <c r="AJ110" i="2"/>
  <c r="AJ94" i="2"/>
  <c r="AJ95" i="2"/>
  <c r="AJ92" i="2"/>
  <c r="AJ93" i="2"/>
  <c r="AJ91" i="2"/>
  <c r="AJ86" i="2"/>
  <c r="AJ74" i="2"/>
  <c r="AJ85" i="2"/>
  <c r="AJ72" i="2"/>
  <c r="AJ73" i="2"/>
  <c r="AJ70" i="2"/>
  <c r="AJ71" i="2"/>
  <c r="AJ65" i="2"/>
  <c r="AJ66" i="2"/>
  <c r="AJ64" i="2"/>
  <c r="AJ63" i="2"/>
  <c r="AJ62" i="2"/>
  <c r="AJ60" i="2"/>
  <c r="AJ61" i="2"/>
  <c r="AJ59" i="2"/>
  <c r="AJ45" i="2"/>
  <c r="AJ43" i="2"/>
  <c r="AJ44" i="2"/>
  <c r="AJ32" i="2"/>
  <c r="AJ33" i="2"/>
  <c r="AJ20" i="2"/>
  <c r="AJ21" i="2"/>
  <c r="AJ18" i="2"/>
  <c r="AJ19" i="2"/>
  <c r="AJ17" i="2"/>
  <c r="AJ155" i="2"/>
  <c r="AJ124" i="2"/>
  <c r="AJ79" i="2"/>
  <c r="AJ57" i="2"/>
  <c r="AJ54" i="2"/>
  <c r="AJ48" i="2"/>
  <c r="AJ30" i="2"/>
  <c r="AJ26" i="2"/>
  <c r="AJ118" i="2"/>
  <c r="AJ104" i="2"/>
  <c r="AJ83" i="2"/>
  <c r="AJ68" i="2"/>
  <c r="AJ97" i="2"/>
  <c r="AJ40" i="2"/>
  <c r="AJ103" i="2"/>
  <c r="AJ100" i="2"/>
  <c r="AJ78" i="2"/>
  <c r="AJ53" i="2"/>
  <c r="AJ165" i="2"/>
  <c r="AJ122" i="2"/>
  <c r="AJ107" i="2"/>
  <c r="AJ108" i="2"/>
  <c r="AJ90" i="2"/>
  <c r="AJ82" i="2"/>
  <c r="AJ99" i="2"/>
  <c r="AJ123" i="2"/>
  <c r="AJ36" i="2"/>
  <c r="AJ29" i="2"/>
  <c r="AJ133" i="2"/>
  <c r="AJ148" i="2"/>
  <c r="AJ134" i="2"/>
  <c r="AJ56" i="2"/>
  <c r="AJ39" i="2"/>
  <c r="AJ102" i="2"/>
  <c r="AJ88" i="2"/>
  <c r="AJ81" i="2"/>
  <c r="AJ76" i="2"/>
  <c r="AJ52" i="2"/>
  <c r="AJ160" i="2"/>
  <c r="AJ105" i="2"/>
  <c r="AJ101" i="2"/>
  <c r="AJ98" i="2"/>
  <c r="AJ80" i="2"/>
  <c r="AJ14" i="2"/>
  <c r="AJ58" i="2"/>
  <c r="AJ28" i="2"/>
  <c r="AJ24" i="2"/>
  <c r="AJ132" i="2"/>
  <c r="AJ55" i="2"/>
  <c r="AJ50" i="2"/>
  <c r="AJ31" i="2"/>
  <c r="AJ42" i="2"/>
  <c r="AJ38" i="2"/>
  <c r="AJ35" i="2"/>
  <c r="AJ121" i="2"/>
  <c r="AJ84" i="2"/>
  <c r="AJ41" i="2"/>
  <c r="AJ23" i="2"/>
  <c r="AJ12" i="2"/>
  <c r="AJ25" i="2"/>
  <c r="AJ69" i="2"/>
  <c r="AJ141" i="2"/>
  <c r="AJ37" i="2"/>
  <c r="AJ27" i="2"/>
  <c r="AJ51" i="2"/>
  <c r="AJ49" i="2"/>
  <c r="AJ77" i="2"/>
  <c r="AJ15" i="2"/>
  <c r="AJ89" i="2"/>
  <c r="AJ120" i="2"/>
  <c r="AJ47" i="2"/>
  <c r="AJ119" i="2"/>
  <c r="AJ9" i="2"/>
  <c r="AJ16" i="2"/>
  <c r="AJ106" i="2"/>
  <c r="AJ166" i="2"/>
  <c r="AJ11" i="2"/>
  <c r="AJ10" i="2"/>
  <c r="AK7" i="2"/>
  <c r="AK13" i="2" s="1"/>
  <c r="AK172" i="2" l="1"/>
  <c r="AJ174" i="2"/>
  <c r="AK170" i="2"/>
  <c r="AK171" i="2"/>
  <c r="AK168" i="2"/>
  <c r="AK169" i="2"/>
  <c r="AK163" i="2"/>
  <c r="AK167" i="2"/>
  <c r="AK161" i="2"/>
  <c r="AK162" i="2"/>
  <c r="AK157" i="2"/>
  <c r="AK158" i="2"/>
  <c r="AK152" i="2"/>
  <c r="AK153" i="2"/>
  <c r="AK156" i="2"/>
  <c r="AK150" i="2"/>
  <c r="AK151" i="2"/>
  <c r="AK146" i="2"/>
  <c r="AK149" i="2"/>
  <c r="AK144" i="2"/>
  <c r="AK145" i="2"/>
  <c r="AK142" i="2"/>
  <c r="AK143" i="2"/>
  <c r="AK138" i="2"/>
  <c r="AK139" i="2"/>
  <c r="AK136" i="2"/>
  <c r="AK137" i="2"/>
  <c r="AK135" i="2"/>
  <c r="AK129" i="2"/>
  <c r="AK130" i="2"/>
  <c r="AK128" i="2"/>
  <c r="AK126" i="2"/>
  <c r="AK127" i="2"/>
  <c r="AK125" i="2"/>
  <c r="AK116" i="2"/>
  <c r="AK114" i="2"/>
  <c r="AK115" i="2"/>
  <c r="AK113" i="2"/>
  <c r="AK111" i="2"/>
  <c r="AK112" i="2"/>
  <c r="AK109" i="2"/>
  <c r="AK110" i="2"/>
  <c r="AK94" i="2"/>
  <c r="AK95" i="2"/>
  <c r="AK92" i="2"/>
  <c r="AK93" i="2"/>
  <c r="AK91" i="2"/>
  <c r="AK86" i="2"/>
  <c r="AK74" i="2"/>
  <c r="AK85" i="2"/>
  <c r="AK72" i="2"/>
  <c r="AK73" i="2"/>
  <c r="AK70" i="2"/>
  <c r="AK71" i="2"/>
  <c r="AK65" i="2"/>
  <c r="AK66" i="2"/>
  <c r="AK63" i="2"/>
  <c r="AK64" i="2"/>
  <c r="AK62" i="2"/>
  <c r="AK60" i="2"/>
  <c r="AK61" i="2"/>
  <c r="AK59" i="2"/>
  <c r="AK45" i="2"/>
  <c r="AK43" i="2"/>
  <c r="AK44" i="2"/>
  <c r="AK32" i="2"/>
  <c r="AK33" i="2"/>
  <c r="AK20" i="2"/>
  <c r="AK21" i="2"/>
  <c r="AK18" i="2"/>
  <c r="AK19" i="2"/>
  <c r="AK17" i="2"/>
  <c r="AK83" i="2"/>
  <c r="AK68" i="2"/>
  <c r="AK40" i="2"/>
  <c r="AK155" i="2"/>
  <c r="AK108" i="2"/>
  <c r="AK103" i="2"/>
  <c r="AK90" i="2"/>
  <c r="AK104" i="2"/>
  <c r="AK30" i="2"/>
  <c r="AK26" i="2"/>
  <c r="AK124" i="2"/>
  <c r="AK118" i="2"/>
  <c r="AK97" i="2"/>
  <c r="AK79" i="2"/>
  <c r="AK57" i="2"/>
  <c r="AK54" i="2"/>
  <c r="AK48" i="2"/>
  <c r="AK56" i="2"/>
  <c r="AK53" i="2"/>
  <c r="AK39" i="2"/>
  <c r="AK165" i="2"/>
  <c r="AK88" i="2"/>
  <c r="AK148" i="2"/>
  <c r="AK123" i="2"/>
  <c r="AK82" i="2"/>
  <c r="AK78" i="2"/>
  <c r="AK29" i="2"/>
  <c r="AK133" i="2"/>
  <c r="AK102" i="2"/>
  <c r="AK134" i="2"/>
  <c r="AK107" i="2"/>
  <c r="AK58" i="2"/>
  <c r="AK42" i="2"/>
  <c r="AK38" i="2"/>
  <c r="AK100" i="2"/>
  <c r="AK36" i="2"/>
  <c r="AK122" i="2"/>
  <c r="AK99" i="2"/>
  <c r="AK81" i="2"/>
  <c r="AK76" i="2"/>
  <c r="AK141" i="2"/>
  <c r="AK50" i="2"/>
  <c r="AK37" i="2"/>
  <c r="AK31" i="2"/>
  <c r="AK27" i="2"/>
  <c r="AK25" i="2"/>
  <c r="AK52" i="2"/>
  <c r="AK35" i="2"/>
  <c r="AK24" i="2"/>
  <c r="AK105" i="2"/>
  <c r="AK80" i="2"/>
  <c r="AK69" i="2"/>
  <c r="AK55" i="2"/>
  <c r="AK14" i="2"/>
  <c r="AK28" i="2"/>
  <c r="AK160" i="2"/>
  <c r="AK121" i="2"/>
  <c r="AK98" i="2"/>
  <c r="AK84" i="2"/>
  <c r="AK41" i="2"/>
  <c r="AK12" i="2"/>
  <c r="AK132" i="2"/>
  <c r="AK101" i="2"/>
  <c r="AK23" i="2"/>
  <c r="AK49" i="2"/>
  <c r="AK51" i="2"/>
  <c r="AK89" i="2"/>
  <c r="AK77" i="2"/>
  <c r="AK120" i="2"/>
  <c r="AK15" i="2"/>
  <c r="AK106" i="2"/>
  <c r="AK16" i="2"/>
  <c r="AK166" i="2"/>
  <c r="AK11" i="2"/>
  <c r="AK47" i="2"/>
  <c r="AK119" i="2"/>
  <c r="AK9" i="2"/>
  <c r="AK10" i="2"/>
  <c r="AL7" i="2"/>
  <c r="AL13" i="2" s="1"/>
  <c r="AK174" i="2" l="1"/>
  <c r="AL172" i="2"/>
  <c r="AL171" i="2"/>
  <c r="AL170" i="2"/>
  <c r="AL168" i="2"/>
  <c r="AL169" i="2"/>
  <c r="AL163" i="2"/>
  <c r="AL167" i="2"/>
  <c r="AL161" i="2"/>
  <c r="AL162" i="2"/>
  <c r="AL157" i="2"/>
  <c r="AL158" i="2"/>
  <c r="AL152" i="2"/>
  <c r="AL153" i="2"/>
  <c r="AL156" i="2"/>
  <c r="AL150" i="2"/>
  <c r="AL151" i="2"/>
  <c r="AL146" i="2"/>
  <c r="AL149" i="2"/>
  <c r="AL144" i="2"/>
  <c r="AL145" i="2"/>
  <c r="AL142" i="2"/>
  <c r="AL143" i="2"/>
  <c r="AL138" i="2"/>
  <c r="AL139" i="2"/>
  <c r="AL136" i="2"/>
  <c r="AL137" i="2"/>
  <c r="AL135" i="2"/>
  <c r="AL130" i="2"/>
  <c r="AL129" i="2"/>
  <c r="AL128" i="2"/>
  <c r="AL126" i="2"/>
  <c r="AL127" i="2"/>
  <c r="AL125" i="2"/>
  <c r="AL116" i="2"/>
  <c r="AL115" i="2"/>
  <c r="AL114" i="2"/>
  <c r="AL113" i="2"/>
  <c r="AL111" i="2"/>
  <c r="AL112" i="2"/>
  <c r="AL109" i="2"/>
  <c r="AL110" i="2"/>
  <c r="AL94" i="2"/>
  <c r="AL95" i="2"/>
  <c r="AL92" i="2"/>
  <c r="AL93" i="2"/>
  <c r="AL91" i="2"/>
  <c r="AL86" i="2"/>
  <c r="AL74" i="2"/>
  <c r="AL85" i="2"/>
  <c r="AL72" i="2"/>
  <c r="AL73" i="2"/>
  <c r="AL70" i="2"/>
  <c r="AL71" i="2"/>
  <c r="AL65" i="2"/>
  <c r="AL66" i="2"/>
  <c r="AL64" i="2"/>
  <c r="AL63" i="2"/>
  <c r="AL62" i="2"/>
  <c r="AL60" i="2"/>
  <c r="AL61" i="2"/>
  <c r="AL59" i="2"/>
  <c r="AL45" i="2"/>
  <c r="AL43" i="2"/>
  <c r="AL44" i="2"/>
  <c r="AL32" i="2"/>
  <c r="AL33" i="2"/>
  <c r="AL20" i="2"/>
  <c r="AL21" i="2"/>
  <c r="AL18" i="2"/>
  <c r="AL19" i="2"/>
  <c r="AL17" i="2"/>
  <c r="AL104" i="2"/>
  <c r="AL97" i="2"/>
  <c r="AL68" i="2"/>
  <c r="AL48" i="2"/>
  <c r="AL40" i="2"/>
  <c r="AL79" i="2"/>
  <c r="AL30" i="2"/>
  <c r="AL134" i="2"/>
  <c r="AL103" i="2"/>
  <c r="AL155" i="2"/>
  <c r="AL83" i="2"/>
  <c r="AL57" i="2"/>
  <c r="AL54" i="2"/>
  <c r="AL124" i="2"/>
  <c r="AL118" i="2"/>
  <c r="AL148" i="2"/>
  <c r="AL108" i="2"/>
  <c r="AL100" i="2"/>
  <c r="AL90" i="2"/>
  <c r="AL82" i="2"/>
  <c r="AL56" i="2"/>
  <c r="AL36" i="2"/>
  <c r="AL122" i="2"/>
  <c r="AL81" i="2"/>
  <c r="AL26" i="2"/>
  <c r="AL123" i="2"/>
  <c r="AL99" i="2"/>
  <c r="AL88" i="2"/>
  <c r="AL58" i="2"/>
  <c r="AL78" i="2"/>
  <c r="AL53" i="2"/>
  <c r="AL29" i="2"/>
  <c r="AL165" i="2"/>
  <c r="AL133" i="2"/>
  <c r="AL102" i="2"/>
  <c r="AL76" i="2"/>
  <c r="AL38" i="2"/>
  <c r="AL39" i="2"/>
  <c r="AL107" i="2"/>
  <c r="AL52" i="2"/>
  <c r="AL42" i="2"/>
  <c r="AL28" i="2"/>
  <c r="AL121" i="2"/>
  <c r="AL31" i="2"/>
  <c r="AL23" i="2"/>
  <c r="AL12" i="2"/>
  <c r="AL25" i="2"/>
  <c r="AL24" i="2"/>
  <c r="AL132" i="2"/>
  <c r="AL55" i="2"/>
  <c r="AL27" i="2"/>
  <c r="AL35" i="2"/>
  <c r="AL160" i="2"/>
  <c r="AL141" i="2"/>
  <c r="AL105" i="2"/>
  <c r="AL41" i="2"/>
  <c r="AL37" i="2"/>
  <c r="AL14" i="2"/>
  <c r="AL84" i="2"/>
  <c r="AL80" i="2"/>
  <c r="AL69" i="2"/>
  <c r="AL101" i="2"/>
  <c r="AL98" i="2"/>
  <c r="AL50" i="2"/>
  <c r="AL51" i="2"/>
  <c r="AL49" i="2"/>
  <c r="AL47" i="2"/>
  <c r="AL119" i="2"/>
  <c r="AL9" i="2"/>
  <c r="AL89" i="2"/>
  <c r="AL77" i="2"/>
  <c r="AL15" i="2"/>
  <c r="AL106" i="2"/>
  <c r="AL120" i="2"/>
  <c r="AL16" i="2"/>
  <c r="AL166" i="2"/>
  <c r="AL11" i="2"/>
  <c r="AL10" i="2"/>
  <c r="AM7" i="2"/>
  <c r="AM13" i="2" s="1"/>
  <c r="AM172" i="2" l="1"/>
  <c r="AL174" i="2"/>
  <c r="AM170" i="2"/>
  <c r="AM171" i="2"/>
  <c r="AM168" i="2"/>
  <c r="AM169" i="2"/>
  <c r="AM163" i="2"/>
  <c r="AM167" i="2"/>
  <c r="AM161" i="2"/>
  <c r="AM162" i="2"/>
  <c r="AM157" i="2"/>
  <c r="AM158" i="2"/>
  <c r="AM152" i="2"/>
  <c r="AM153" i="2"/>
  <c r="AM156" i="2"/>
  <c r="AM150" i="2"/>
  <c r="AM151" i="2"/>
  <c r="AM146" i="2"/>
  <c r="AM149" i="2"/>
  <c r="AM144" i="2"/>
  <c r="AM145" i="2"/>
  <c r="AM142" i="2"/>
  <c r="AM143" i="2"/>
  <c r="AM138" i="2"/>
  <c r="AM139" i="2"/>
  <c r="AM136" i="2"/>
  <c r="AM137" i="2"/>
  <c r="AM135" i="2"/>
  <c r="AM129" i="2"/>
  <c r="AM130" i="2"/>
  <c r="AM128" i="2"/>
  <c r="AM126" i="2"/>
  <c r="AM127" i="2"/>
  <c r="AM125" i="2"/>
  <c r="AM116" i="2"/>
  <c r="AM115" i="2"/>
  <c r="AM114" i="2"/>
  <c r="AM113" i="2"/>
  <c r="AM111" i="2"/>
  <c r="AM112" i="2"/>
  <c r="AM109" i="2"/>
  <c r="AM110" i="2"/>
  <c r="AM94" i="2"/>
  <c r="AM95" i="2"/>
  <c r="AM92" i="2"/>
  <c r="AM93" i="2"/>
  <c r="AM91" i="2"/>
  <c r="AM86" i="2"/>
  <c r="AM74" i="2"/>
  <c r="AM85" i="2"/>
  <c r="AM72" i="2"/>
  <c r="AM73" i="2"/>
  <c r="AM70" i="2"/>
  <c r="AM71" i="2"/>
  <c r="AM65" i="2"/>
  <c r="AM66" i="2"/>
  <c r="AM63" i="2"/>
  <c r="AM64" i="2"/>
  <c r="AM62" i="2"/>
  <c r="AM60" i="2"/>
  <c r="AM61" i="2"/>
  <c r="AM59" i="2"/>
  <c r="AM45" i="2"/>
  <c r="AM43" i="2"/>
  <c r="AM44" i="2"/>
  <c r="AM32" i="2"/>
  <c r="AM33" i="2"/>
  <c r="AM20" i="2"/>
  <c r="AM21" i="2"/>
  <c r="AM18" i="2"/>
  <c r="AM19" i="2"/>
  <c r="AM17" i="2"/>
  <c r="AM97" i="2"/>
  <c r="AM79" i="2"/>
  <c r="AM57" i="2"/>
  <c r="AM30" i="2"/>
  <c r="AM26" i="2"/>
  <c r="AM90" i="2"/>
  <c r="AM82" i="2"/>
  <c r="AM155" i="2"/>
  <c r="AM124" i="2"/>
  <c r="AM118" i="2"/>
  <c r="AM68" i="2"/>
  <c r="AM48" i="2"/>
  <c r="AM40" i="2"/>
  <c r="AM104" i="2"/>
  <c r="AM83" i="2"/>
  <c r="AM54" i="2"/>
  <c r="AM108" i="2"/>
  <c r="AM107" i="2"/>
  <c r="AM148" i="2"/>
  <c r="AM123" i="2"/>
  <c r="AM100" i="2"/>
  <c r="AM56" i="2"/>
  <c r="AM134" i="2"/>
  <c r="AM39" i="2"/>
  <c r="AM29" i="2"/>
  <c r="AM165" i="2"/>
  <c r="AM122" i="2"/>
  <c r="AM99" i="2"/>
  <c r="AM88" i="2"/>
  <c r="AM81" i="2"/>
  <c r="AM58" i="2"/>
  <c r="AM103" i="2"/>
  <c r="AM78" i="2"/>
  <c r="AM53" i="2"/>
  <c r="AM36" i="2"/>
  <c r="AM133" i="2"/>
  <c r="AM102" i="2"/>
  <c r="AM76" i="2"/>
  <c r="AM52" i="2"/>
  <c r="AM141" i="2"/>
  <c r="AM105" i="2"/>
  <c r="AM98" i="2"/>
  <c r="AM69" i="2"/>
  <c r="AM55" i="2"/>
  <c r="AM41" i="2"/>
  <c r="AM27" i="2"/>
  <c r="AM25" i="2"/>
  <c r="AM35" i="2"/>
  <c r="AM28" i="2"/>
  <c r="AM24" i="2"/>
  <c r="AM80" i="2"/>
  <c r="AM50" i="2"/>
  <c r="AM31" i="2"/>
  <c r="AM14" i="2"/>
  <c r="AM121" i="2"/>
  <c r="AM101" i="2"/>
  <c r="AM84" i="2"/>
  <c r="AM12" i="2"/>
  <c r="AM42" i="2"/>
  <c r="AM38" i="2"/>
  <c r="AM160" i="2"/>
  <c r="AM132" i="2"/>
  <c r="AM37" i="2"/>
  <c r="AM23" i="2"/>
  <c r="AM49" i="2"/>
  <c r="AM51" i="2"/>
  <c r="AM120" i="2"/>
  <c r="AM16" i="2"/>
  <c r="AM15" i="2"/>
  <c r="AM119" i="2"/>
  <c r="AM47" i="2"/>
  <c r="AM106" i="2"/>
  <c r="AM89" i="2"/>
  <c r="AM77" i="2"/>
  <c r="AM166" i="2"/>
  <c r="AM11" i="2"/>
  <c r="AM9" i="2"/>
  <c r="AM10" i="2"/>
  <c r="AN7" i="2"/>
  <c r="AN13" i="2" s="1"/>
  <c r="AN172" i="2" l="1"/>
  <c r="AM174" i="2"/>
  <c r="AN171" i="2"/>
  <c r="AN170" i="2"/>
  <c r="AN168" i="2"/>
  <c r="AN169" i="2"/>
  <c r="AN163" i="2"/>
  <c r="AN167" i="2"/>
  <c r="AN161" i="2"/>
  <c r="AN162" i="2"/>
  <c r="AN157" i="2"/>
  <c r="AN158" i="2"/>
  <c r="AN152" i="2"/>
  <c r="AN153" i="2"/>
  <c r="AN156" i="2"/>
  <c r="AN150" i="2"/>
  <c r="AN151" i="2"/>
  <c r="AN146" i="2"/>
  <c r="AN149" i="2"/>
  <c r="AN144" i="2"/>
  <c r="AN145" i="2"/>
  <c r="AN142" i="2"/>
  <c r="AN143" i="2"/>
  <c r="AN138" i="2"/>
  <c r="AN139" i="2"/>
  <c r="AN136" i="2"/>
  <c r="AN137" i="2"/>
  <c r="AN135" i="2"/>
  <c r="AN130" i="2"/>
  <c r="AN129" i="2"/>
  <c r="AN128" i="2"/>
  <c r="AN126" i="2"/>
  <c r="AN127" i="2"/>
  <c r="AN125" i="2"/>
  <c r="AN116" i="2"/>
  <c r="AN115" i="2"/>
  <c r="AN114" i="2"/>
  <c r="AN113" i="2"/>
  <c r="AN111" i="2"/>
  <c r="AN112" i="2"/>
  <c r="AN109" i="2"/>
  <c r="AN110" i="2"/>
  <c r="AN94" i="2"/>
  <c r="AN95" i="2"/>
  <c r="AN92" i="2"/>
  <c r="AN93" i="2"/>
  <c r="AN91" i="2"/>
  <c r="AN86" i="2"/>
  <c r="AN74" i="2"/>
  <c r="AN85" i="2"/>
  <c r="AN72" i="2"/>
  <c r="AN73" i="2"/>
  <c r="AN70" i="2"/>
  <c r="AN71" i="2"/>
  <c r="AN65" i="2"/>
  <c r="AN66" i="2"/>
  <c r="AN64" i="2"/>
  <c r="AN63" i="2"/>
  <c r="AN62" i="2"/>
  <c r="AN60" i="2"/>
  <c r="AN61" i="2"/>
  <c r="AN59" i="2"/>
  <c r="AN45" i="2"/>
  <c r="AN43" i="2"/>
  <c r="AN44" i="2"/>
  <c r="AN32" i="2"/>
  <c r="AN33" i="2"/>
  <c r="AN20" i="2"/>
  <c r="AN21" i="2"/>
  <c r="AN18" i="2"/>
  <c r="AN19" i="2"/>
  <c r="AN17" i="2"/>
  <c r="AN124" i="2"/>
  <c r="AN97" i="2"/>
  <c r="AN68" i="2"/>
  <c r="AN57" i="2"/>
  <c r="AN48" i="2"/>
  <c r="AN148" i="2"/>
  <c r="AN123" i="2"/>
  <c r="AN108" i="2"/>
  <c r="AN100" i="2"/>
  <c r="AN79" i="2"/>
  <c r="AN30" i="2"/>
  <c r="AN26" i="2"/>
  <c r="AN155" i="2"/>
  <c r="AN118" i="2"/>
  <c r="AN104" i="2"/>
  <c r="AN83" i="2"/>
  <c r="AN54" i="2"/>
  <c r="AN40" i="2"/>
  <c r="AN56" i="2"/>
  <c r="AN88" i="2"/>
  <c r="AN81" i="2"/>
  <c r="AN134" i="2"/>
  <c r="AN103" i="2"/>
  <c r="AN90" i="2"/>
  <c r="AN39" i="2"/>
  <c r="AN122" i="2"/>
  <c r="AN107" i="2"/>
  <c r="AN102" i="2"/>
  <c r="AN58" i="2"/>
  <c r="AN78" i="2"/>
  <c r="AN99" i="2"/>
  <c r="AN76" i="2"/>
  <c r="AN52" i="2"/>
  <c r="AN42" i="2"/>
  <c r="AN38" i="2"/>
  <c r="AN82" i="2"/>
  <c r="AN53" i="2"/>
  <c r="AN36" i="2"/>
  <c r="AN29" i="2"/>
  <c r="AN165" i="2"/>
  <c r="AN133" i="2"/>
  <c r="AN141" i="2"/>
  <c r="AN101" i="2"/>
  <c r="AN69" i="2"/>
  <c r="AN37" i="2"/>
  <c r="AN27" i="2"/>
  <c r="AN25" i="2"/>
  <c r="AN28" i="2"/>
  <c r="AN24" i="2"/>
  <c r="AN160" i="2"/>
  <c r="AN105" i="2"/>
  <c r="AN14" i="2"/>
  <c r="AN98" i="2"/>
  <c r="AN84" i="2"/>
  <c r="AN80" i="2"/>
  <c r="AN55" i="2"/>
  <c r="AN50" i="2"/>
  <c r="AN31" i="2"/>
  <c r="AN12" i="2"/>
  <c r="AN35" i="2"/>
  <c r="AN132" i="2"/>
  <c r="AN121" i="2"/>
  <c r="AN41" i="2"/>
  <c r="AN23" i="2"/>
  <c r="AN49" i="2"/>
  <c r="AN51" i="2"/>
  <c r="AN120" i="2"/>
  <c r="AN77" i="2"/>
  <c r="AN15" i="2"/>
  <c r="AN106" i="2"/>
  <c r="AN89" i="2"/>
  <c r="AN119" i="2"/>
  <c r="AN47" i="2"/>
  <c r="AN16" i="2"/>
  <c r="AN166" i="2"/>
  <c r="AN9" i="2"/>
  <c r="AN11" i="2"/>
  <c r="AN10" i="2"/>
  <c r="AO7" i="2"/>
  <c r="AO13" i="2" s="1"/>
  <c r="AO172" i="2" l="1"/>
  <c r="AN174" i="2"/>
  <c r="AO170" i="2"/>
  <c r="AO171" i="2"/>
  <c r="AO168" i="2"/>
  <c r="AO169" i="2"/>
  <c r="AO163" i="2"/>
  <c r="AO167" i="2"/>
  <c r="AO161" i="2"/>
  <c r="AO162" i="2"/>
  <c r="AO157" i="2"/>
  <c r="AO158" i="2"/>
  <c r="AO152" i="2"/>
  <c r="AO153" i="2"/>
  <c r="AO156" i="2"/>
  <c r="AO150" i="2"/>
  <c r="AO151" i="2"/>
  <c r="AO146" i="2"/>
  <c r="AO149" i="2"/>
  <c r="AO144" i="2"/>
  <c r="AO145" i="2"/>
  <c r="AO142" i="2"/>
  <c r="AO143" i="2"/>
  <c r="AO138" i="2"/>
  <c r="AO139" i="2"/>
  <c r="AO136" i="2"/>
  <c r="AO137" i="2"/>
  <c r="AO135" i="2"/>
  <c r="AO129" i="2"/>
  <c r="AO130" i="2"/>
  <c r="AO128" i="2"/>
  <c r="AO126" i="2"/>
  <c r="AO127" i="2"/>
  <c r="AO125" i="2"/>
  <c r="AO116" i="2"/>
  <c r="AO114" i="2"/>
  <c r="AO115" i="2"/>
  <c r="AO113" i="2"/>
  <c r="AO111" i="2"/>
  <c r="AO112" i="2"/>
  <c r="AO109" i="2"/>
  <c r="AO110" i="2"/>
  <c r="AO94" i="2"/>
  <c r="AO95" i="2"/>
  <c r="AO92" i="2"/>
  <c r="AO93" i="2"/>
  <c r="AO91" i="2"/>
  <c r="AO86" i="2"/>
  <c r="AO74" i="2"/>
  <c r="AO85" i="2"/>
  <c r="AO72" i="2"/>
  <c r="AO73" i="2"/>
  <c r="AO70" i="2"/>
  <c r="AO71" i="2"/>
  <c r="AO65" i="2"/>
  <c r="AO66" i="2"/>
  <c r="AO63" i="2"/>
  <c r="AO64" i="2"/>
  <c r="AO62" i="2"/>
  <c r="AO60" i="2"/>
  <c r="AO61" i="2"/>
  <c r="AO59" i="2"/>
  <c r="AO45" i="2"/>
  <c r="AO43" i="2"/>
  <c r="AO44" i="2"/>
  <c r="AO32" i="2"/>
  <c r="AO33" i="2"/>
  <c r="AO20" i="2"/>
  <c r="AO21" i="2"/>
  <c r="AO18" i="2"/>
  <c r="AO19" i="2"/>
  <c r="AO17" i="2"/>
  <c r="AO155" i="2"/>
  <c r="AO118" i="2"/>
  <c r="AO79" i="2"/>
  <c r="AO57" i="2"/>
  <c r="AO48" i="2"/>
  <c r="AO68" i="2"/>
  <c r="AO54" i="2"/>
  <c r="AO40" i="2"/>
  <c r="AO134" i="2"/>
  <c r="AO123" i="2"/>
  <c r="AO108" i="2"/>
  <c r="AO124" i="2"/>
  <c r="AO104" i="2"/>
  <c r="AO97" i="2"/>
  <c r="AO83" i="2"/>
  <c r="AO30" i="2"/>
  <c r="AO148" i="2"/>
  <c r="AO100" i="2"/>
  <c r="AO36" i="2"/>
  <c r="AO133" i="2"/>
  <c r="AO76" i="2"/>
  <c r="AO26" i="2"/>
  <c r="AO103" i="2"/>
  <c r="AO90" i="2"/>
  <c r="AO39" i="2"/>
  <c r="AO29" i="2"/>
  <c r="AO165" i="2"/>
  <c r="AO102" i="2"/>
  <c r="AO99" i="2"/>
  <c r="AO88" i="2"/>
  <c r="AO82" i="2"/>
  <c r="AO78" i="2"/>
  <c r="AO56" i="2"/>
  <c r="AO107" i="2"/>
  <c r="AO81" i="2"/>
  <c r="AO53" i="2"/>
  <c r="AO122" i="2"/>
  <c r="AO101" i="2"/>
  <c r="AO23" i="2"/>
  <c r="AO12" i="2"/>
  <c r="AO25" i="2"/>
  <c r="AO58" i="2"/>
  <c r="AO27" i="2"/>
  <c r="AO52" i="2"/>
  <c r="AO35" i="2"/>
  <c r="AO24" i="2"/>
  <c r="AO132" i="2"/>
  <c r="AO105" i="2"/>
  <c r="AO80" i="2"/>
  <c r="AO69" i="2"/>
  <c r="AO50" i="2"/>
  <c r="AO31" i="2"/>
  <c r="AO14" i="2"/>
  <c r="AO42" i="2"/>
  <c r="AO38" i="2"/>
  <c r="AO28" i="2"/>
  <c r="AO160" i="2"/>
  <c r="AO141" i="2"/>
  <c r="AO121" i="2"/>
  <c r="AO98" i="2"/>
  <c r="AO84" i="2"/>
  <c r="AO55" i="2"/>
  <c r="AO41" i="2"/>
  <c r="AO37" i="2"/>
  <c r="AO51" i="2"/>
  <c r="AO49" i="2"/>
  <c r="AO89" i="2"/>
  <c r="AO47" i="2"/>
  <c r="AO119" i="2"/>
  <c r="AO77" i="2"/>
  <c r="AO15" i="2"/>
  <c r="AO106" i="2"/>
  <c r="AO166" i="2"/>
  <c r="AO120" i="2"/>
  <c r="AO16" i="2"/>
  <c r="AO11" i="2"/>
  <c r="AO9" i="2"/>
  <c r="AO10" i="2"/>
  <c r="AP7" i="2"/>
  <c r="AP13" i="2" s="1"/>
  <c r="AO174" i="2" l="1"/>
  <c r="AP172" i="2"/>
  <c r="AP171" i="2"/>
  <c r="AP170" i="2"/>
  <c r="AP168" i="2"/>
  <c r="AP169" i="2"/>
  <c r="AP163" i="2"/>
  <c r="AP167" i="2"/>
  <c r="AP161" i="2"/>
  <c r="AP162" i="2"/>
  <c r="AP157" i="2"/>
  <c r="AP158" i="2"/>
  <c r="AP152" i="2"/>
  <c r="AP153" i="2"/>
  <c r="AP156" i="2"/>
  <c r="AP150" i="2"/>
  <c r="AP151" i="2"/>
  <c r="AP146" i="2"/>
  <c r="AP149" i="2"/>
  <c r="AP144" i="2"/>
  <c r="AP145" i="2"/>
  <c r="AP142" i="2"/>
  <c r="AP143" i="2"/>
  <c r="AP138" i="2"/>
  <c r="AP139" i="2"/>
  <c r="AP136" i="2"/>
  <c r="AP137" i="2"/>
  <c r="AP135" i="2"/>
  <c r="AP130" i="2"/>
  <c r="AP129" i="2"/>
  <c r="AP128" i="2"/>
  <c r="AP126" i="2"/>
  <c r="AP127" i="2"/>
  <c r="AP125" i="2"/>
  <c r="AP116" i="2"/>
  <c r="AP115" i="2"/>
  <c r="AP114" i="2"/>
  <c r="AP113" i="2"/>
  <c r="AP111" i="2"/>
  <c r="AP112" i="2"/>
  <c r="AP109" i="2"/>
  <c r="AP110" i="2"/>
  <c r="AP94" i="2"/>
  <c r="AP95" i="2"/>
  <c r="AP92" i="2"/>
  <c r="AP93" i="2"/>
  <c r="AP91" i="2"/>
  <c r="AP86" i="2"/>
  <c r="AP74" i="2"/>
  <c r="AP85" i="2"/>
  <c r="AP72" i="2"/>
  <c r="AP73" i="2"/>
  <c r="AP70" i="2"/>
  <c r="AP71" i="2"/>
  <c r="AP65" i="2"/>
  <c r="AP66" i="2"/>
  <c r="AP63" i="2"/>
  <c r="AP64" i="2"/>
  <c r="AP62" i="2"/>
  <c r="AP60" i="2"/>
  <c r="AP61" i="2"/>
  <c r="AP59" i="2"/>
  <c r="AP45" i="2"/>
  <c r="AP43" i="2"/>
  <c r="AP44" i="2"/>
  <c r="AP32" i="2"/>
  <c r="AP33" i="2"/>
  <c r="AP20" i="2"/>
  <c r="AP21" i="2"/>
  <c r="AP18" i="2"/>
  <c r="AP19" i="2"/>
  <c r="AP17" i="2"/>
  <c r="AP124" i="2"/>
  <c r="AP40" i="2"/>
  <c r="AP118" i="2"/>
  <c r="AP104" i="2"/>
  <c r="AP97" i="2"/>
  <c r="AP57" i="2"/>
  <c r="AP48" i="2"/>
  <c r="AP123" i="2"/>
  <c r="AP100" i="2"/>
  <c r="AP155" i="2"/>
  <c r="AP79" i="2"/>
  <c r="AP54" i="2"/>
  <c r="AP26" i="2"/>
  <c r="AP83" i="2"/>
  <c r="AP68" i="2"/>
  <c r="AP30" i="2"/>
  <c r="AP82" i="2"/>
  <c r="AP29" i="2"/>
  <c r="AP122" i="2"/>
  <c r="AP107" i="2"/>
  <c r="AP148" i="2"/>
  <c r="AP78" i="2"/>
  <c r="AP56" i="2"/>
  <c r="AP36" i="2"/>
  <c r="AP81" i="2"/>
  <c r="AP52" i="2"/>
  <c r="AP103" i="2"/>
  <c r="AP39" i="2"/>
  <c r="AP133" i="2"/>
  <c r="AP99" i="2"/>
  <c r="AP88" i="2"/>
  <c r="AP76" i="2"/>
  <c r="AP58" i="2"/>
  <c r="AP134" i="2"/>
  <c r="AP108" i="2"/>
  <c r="AP90" i="2"/>
  <c r="AP53" i="2"/>
  <c r="AP165" i="2"/>
  <c r="AP102" i="2"/>
  <c r="AP132" i="2"/>
  <c r="AP101" i="2"/>
  <c r="AP80" i="2"/>
  <c r="AP69" i="2"/>
  <c r="AP12" i="2"/>
  <c r="AP25" i="2"/>
  <c r="AP14" i="2"/>
  <c r="AP42" i="2"/>
  <c r="AP35" i="2"/>
  <c r="AP28" i="2"/>
  <c r="AP141" i="2"/>
  <c r="AP121" i="2"/>
  <c r="AP98" i="2"/>
  <c r="AP84" i="2"/>
  <c r="AP31" i="2"/>
  <c r="AP23" i="2"/>
  <c r="AP24" i="2"/>
  <c r="AP55" i="2"/>
  <c r="AP50" i="2"/>
  <c r="AP27" i="2"/>
  <c r="AP38" i="2"/>
  <c r="AP160" i="2"/>
  <c r="AP105" i="2"/>
  <c r="AP41" i="2"/>
  <c r="AP37" i="2"/>
  <c r="AP49" i="2"/>
  <c r="AP51" i="2"/>
  <c r="AP120" i="2"/>
  <c r="AP16" i="2"/>
  <c r="AP166" i="2"/>
  <c r="AP47" i="2"/>
  <c r="AP119" i="2"/>
  <c r="AP89" i="2"/>
  <c r="AP77" i="2"/>
  <c r="AP11" i="2"/>
  <c r="AP15" i="2"/>
  <c r="AP106" i="2"/>
  <c r="AP9" i="2"/>
  <c r="AP10" i="2"/>
  <c r="AQ7" i="2"/>
  <c r="AQ13" i="2" s="1"/>
  <c r="AQ172" i="2" l="1"/>
  <c r="AP174" i="2"/>
  <c r="AQ170" i="2"/>
  <c r="AQ171" i="2"/>
  <c r="AQ168" i="2"/>
  <c r="AQ169" i="2"/>
  <c r="AQ163" i="2"/>
  <c r="AQ167" i="2"/>
  <c r="AQ161" i="2"/>
  <c r="AQ162" i="2"/>
  <c r="AQ157" i="2"/>
  <c r="AQ158" i="2"/>
  <c r="AQ152" i="2"/>
  <c r="AQ156" i="2"/>
  <c r="AQ153" i="2"/>
  <c r="AQ150" i="2"/>
  <c r="AQ151" i="2"/>
  <c r="AQ146" i="2"/>
  <c r="AQ149" i="2"/>
  <c r="AQ145" i="2"/>
  <c r="AQ144" i="2"/>
  <c r="AQ142" i="2"/>
  <c r="AQ143" i="2"/>
  <c r="AQ138" i="2"/>
  <c r="AQ139" i="2"/>
  <c r="AQ136" i="2"/>
  <c r="AQ137" i="2"/>
  <c r="AQ135" i="2"/>
  <c r="AQ130" i="2"/>
  <c r="AQ129" i="2"/>
  <c r="AQ128" i="2"/>
  <c r="AQ126" i="2"/>
  <c r="AQ127" i="2"/>
  <c r="AQ125" i="2"/>
  <c r="AQ116" i="2"/>
  <c r="AQ115" i="2"/>
  <c r="AQ114" i="2"/>
  <c r="AQ113" i="2"/>
  <c r="AQ111" i="2"/>
  <c r="AQ112" i="2"/>
  <c r="AQ109" i="2"/>
  <c r="AQ110" i="2"/>
  <c r="AQ94" i="2"/>
  <c r="AQ95" i="2"/>
  <c r="AQ92" i="2"/>
  <c r="AQ93" i="2"/>
  <c r="AQ91" i="2"/>
  <c r="AQ86" i="2"/>
  <c r="AQ74" i="2"/>
  <c r="AQ85" i="2"/>
  <c r="AQ72" i="2"/>
  <c r="AQ73" i="2"/>
  <c r="AQ70" i="2"/>
  <c r="AQ71" i="2"/>
  <c r="AQ65" i="2"/>
  <c r="AQ66" i="2"/>
  <c r="AQ64" i="2"/>
  <c r="AQ63" i="2"/>
  <c r="AQ62" i="2"/>
  <c r="AQ60" i="2"/>
  <c r="AQ61" i="2"/>
  <c r="AQ59" i="2"/>
  <c r="AQ45" i="2"/>
  <c r="AQ43" i="2"/>
  <c r="AQ44" i="2"/>
  <c r="AQ32" i="2"/>
  <c r="AQ33" i="2"/>
  <c r="AQ20" i="2"/>
  <c r="AQ21" i="2"/>
  <c r="AQ18" i="2"/>
  <c r="AQ19" i="2"/>
  <c r="AQ17" i="2"/>
  <c r="AQ124" i="2"/>
  <c r="AQ104" i="2"/>
  <c r="AQ48" i="2"/>
  <c r="AQ40" i="2"/>
  <c r="AQ108" i="2"/>
  <c r="AQ118" i="2"/>
  <c r="AQ97" i="2"/>
  <c r="AQ83" i="2"/>
  <c r="AQ57" i="2"/>
  <c r="AQ30" i="2"/>
  <c r="AQ26" i="2"/>
  <c r="AQ155" i="2"/>
  <c r="AQ79" i="2"/>
  <c r="AQ68" i="2"/>
  <c r="AQ54" i="2"/>
  <c r="AQ103" i="2"/>
  <c r="AQ90" i="2"/>
  <c r="AQ82" i="2"/>
  <c r="AQ78" i="2"/>
  <c r="AQ56" i="2"/>
  <c r="AQ53" i="2"/>
  <c r="AQ39" i="2"/>
  <c r="AQ102" i="2"/>
  <c r="AQ76" i="2"/>
  <c r="AQ122" i="2"/>
  <c r="AQ107" i="2"/>
  <c r="AQ148" i="2"/>
  <c r="AQ123" i="2"/>
  <c r="AQ100" i="2"/>
  <c r="AQ36" i="2"/>
  <c r="AQ81" i="2"/>
  <c r="AQ134" i="2"/>
  <c r="AQ29" i="2"/>
  <c r="AQ165" i="2"/>
  <c r="AQ133" i="2"/>
  <c r="AQ99" i="2"/>
  <c r="AQ88" i="2"/>
  <c r="AQ58" i="2"/>
  <c r="AQ42" i="2"/>
  <c r="AQ132" i="2"/>
  <c r="AQ37" i="2"/>
  <c r="AQ25" i="2"/>
  <c r="AQ14" i="2"/>
  <c r="AQ24" i="2"/>
  <c r="AQ105" i="2"/>
  <c r="AQ98" i="2"/>
  <c r="AQ52" i="2"/>
  <c r="AQ38" i="2"/>
  <c r="AQ35" i="2"/>
  <c r="AQ28" i="2"/>
  <c r="AQ80" i="2"/>
  <c r="AQ55" i="2"/>
  <c r="AQ50" i="2"/>
  <c r="AQ31" i="2"/>
  <c r="AQ23" i="2"/>
  <c r="AQ69" i="2"/>
  <c r="AQ12" i="2"/>
  <c r="AQ160" i="2"/>
  <c r="AQ141" i="2"/>
  <c r="AQ121" i="2"/>
  <c r="AQ101" i="2"/>
  <c r="AQ84" i="2"/>
  <c r="AQ41" i="2"/>
  <c r="AQ27" i="2"/>
  <c r="AQ51" i="2"/>
  <c r="AQ49" i="2"/>
  <c r="AQ106" i="2"/>
  <c r="AQ77" i="2"/>
  <c r="AQ120" i="2"/>
  <c r="AQ119" i="2"/>
  <c r="AQ16" i="2"/>
  <c r="AQ89" i="2"/>
  <c r="AQ47" i="2"/>
  <c r="AQ15" i="2"/>
  <c r="AQ166" i="2"/>
  <c r="AQ11" i="2"/>
  <c r="AQ9" i="2"/>
  <c r="AQ10" i="2"/>
  <c r="AR7" i="2"/>
  <c r="AR13" i="2" s="1"/>
  <c r="AQ174" i="2" l="1"/>
  <c r="AR172" i="2"/>
  <c r="AR171" i="2"/>
  <c r="AR170" i="2"/>
  <c r="AR168" i="2"/>
  <c r="AR169" i="2"/>
  <c r="AR163" i="2"/>
  <c r="AR167" i="2"/>
  <c r="AR161" i="2"/>
  <c r="AR162" i="2"/>
  <c r="AR157" i="2"/>
  <c r="AR158" i="2"/>
  <c r="AR152" i="2"/>
  <c r="AR153" i="2"/>
  <c r="AR156" i="2"/>
  <c r="AR150" i="2"/>
  <c r="AR151" i="2"/>
  <c r="AR146" i="2"/>
  <c r="AR149" i="2"/>
  <c r="AR144" i="2"/>
  <c r="AR145" i="2"/>
  <c r="AR142" i="2"/>
  <c r="AR143" i="2"/>
  <c r="AR138" i="2"/>
  <c r="AR139" i="2"/>
  <c r="AR136" i="2"/>
  <c r="AR137" i="2"/>
  <c r="AR135" i="2"/>
  <c r="AR130" i="2"/>
  <c r="AR129" i="2"/>
  <c r="AR128" i="2"/>
  <c r="AR126" i="2"/>
  <c r="AR127" i="2"/>
  <c r="AR125" i="2"/>
  <c r="AR116" i="2"/>
  <c r="AR115" i="2"/>
  <c r="AR114" i="2"/>
  <c r="AR113" i="2"/>
  <c r="AR111" i="2"/>
  <c r="AR112" i="2"/>
  <c r="AR109" i="2"/>
  <c r="AR110" i="2"/>
  <c r="AR94" i="2"/>
  <c r="AR95" i="2"/>
  <c r="AR92" i="2"/>
  <c r="AR93" i="2"/>
  <c r="AR91" i="2"/>
  <c r="AR86" i="2"/>
  <c r="AR74" i="2"/>
  <c r="AR85" i="2"/>
  <c r="AR72" i="2"/>
  <c r="AR73" i="2"/>
  <c r="AR70" i="2"/>
  <c r="AR71" i="2"/>
  <c r="AR65" i="2"/>
  <c r="AR66" i="2"/>
  <c r="AR64" i="2"/>
  <c r="AR63" i="2"/>
  <c r="AR62" i="2"/>
  <c r="AR60" i="2"/>
  <c r="AR61" i="2"/>
  <c r="AR59" i="2"/>
  <c r="AR45" i="2"/>
  <c r="AR43" i="2"/>
  <c r="AR44" i="2"/>
  <c r="AR32" i="2"/>
  <c r="AR33" i="2"/>
  <c r="AR20" i="2"/>
  <c r="AR21" i="2"/>
  <c r="AR18" i="2"/>
  <c r="AR19" i="2"/>
  <c r="AR17" i="2"/>
  <c r="AR118" i="2"/>
  <c r="AR104" i="2"/>
  <c r="AR83" i="2"/>
  <c r="AR97" i="2"/>
  <c r="AR48" i="2"/>
  <c r="AR40" i="2"/>
  <c r="AR30" i="2"/>
  <c r="AR148" i="2"/>
  <c r="AR134" i="2"/>
  <c r="AR123" i="2"/>
  <c r="AR103" i="2"/>
  <c r="AR90" i="2"/>
  <c r="AR155" i="2"/>
  <c r="AR57" i="2"/>
  <c r="AR124" i="2"/>
  <c r="AR79" i="2"/>
  <c r="AR68" i="2"/>
  <c r="AR54" i="2"/>
  <c r="AR36" i="2"/>
  <c r="AR29" i="2"/>
  <c r="AR133" i="2"/>
  <c r="AR102" i="2"/>
  <c r="AR88" i="2"/>
  <c r="AR76" i="2"/>
  <c r="AR100" i="2"/>
  <c r="AR78" i="2"/>
  <c r="AR56" i="2"/>
  <c r="AR107" i="2"/>
  <c r="AR81" i="2"/>
  <c r="AR52" i="2"/>
  <c r="AR108" i="2"/>
  <c r="AR82" i="2"/>
  <c r="AR53" i="2"/>
  <c r="AR122" i="2"/>
  <c r="AR35" i="2"/>
  <c r="AR26" i="2"/>
  <c r="AR39" i="2"/>
  <c r="AR165" i="2"/>
  <c r="AR99" i="2"/>
  <c r="AR121" i="2"/>
  <c r="AR41" i="2"/>
  <c r="AR23" i="2"/>
  <c r="AR12" i="2"/>
  <c r="AR25" i="2"/>
  <c r="AR42" i="2"/>
  <c r="AR141" i="2"/>
  <c r="AR101" i="2"/>
  <c r="AR80" i="2"/>
  <c r="AR69" i="2"/>
  <c r="AR27" i="2"/>
  <c r="AR58" i="2"/>
  <c r="AR28" i="2"/>
  <c r="AR24" i="2"/>
  <c r="AR160" i="2"/>
  <c r="AR132" i="2"/>
  <c r="AR105" i="2"/>
  <c r="AR98" i="2"/>
  <c r="AR14" i="2"/>
  <c r="AR55" i="2"/>
  <c r="AR38" i="2"/>
  <c r="AR84" i="2"/>
  <c r="AR50" i="2"/>
  <c r="AR37" i="2"/>
  <c r="AR31" i="2"/>
  <c r="AR49" i="2"/>
  <c r="AR51" i="2"/>
  <c r="AR47" i="2"/>
  <c r="AR16" i="2"/>
  <c r="AR106" i="2"/>
  <c r="AR166" i="2"/>
  <c r="AR77" i="2"/>
  <c r="AR120" i="2"/>
  <c r="AR15" i="2"/>
  <c r="AR11" i="2"/>
  <c r="AR89" i="2"/>
  <c r="AR119" i="2"/>
  <c r="AR9" i="2"/>
  <c r="AR10" i="2"/>
  <c r="AS7" i="2"/>
  <c r="AS13" i="2" s="1"/>
  <c r="AS172" i="2" l="1"/>
  <c r="AR174" i="2"/>
  <c r="AS170" i="2"/>
  <c r="AS171" i="2"/>
  <c r="AS168" i="2"/>
  <c r="AS169" i="2"/>
  <c r="AS163" i="2"/>
  <c r="AS167" i="2"/>
  <c r="AS161" i="2"/>
  <c r="AS162" i="2"/>
  <c r="AS157" i="2"/>
  <c r="AS158" i="2"/>
  <c r="AS152" i="2"/>
  <c r="AS153" i="2"/>
  <c r="AS156" i="2"/>
  <c r="AS150" i="2"/>
  <c r="AS151" i="2"/>
  <c r="AS146" i="2"/>
  <c r="AS149" i="2"/>
  <c r="AS144" i="2"/>
  <c r="AS145" i="2"/>
  <c r="AS142" i="2"/>
  <c r="AS143" i="2"/>
  <c r="AS138" i="2"/>
  <c r="AS139" i="2"/>
  <c r="AS136" i="2"/>
  <c r="AS137" i="2"/>
  <c r="AS135" i="2"/>
  <c r="AS129" i="2"/>
  <c r="AS130" i="2"/>
  <c r="AS128" i="2"/>
  <c r="AS126" i="2"/>
  <c r="AS127" i="2"/>
  <c r="AS125" i="2"/>
  <c r="AS116" i="2"/>
  <c r="AS114" i="2"/>
  <c r="AS115" i="2"/>
  <c r="AS113" i="2"/>
  <c r="AS111" i="2"/>
  <c r="AS112" i="2"/>
  <c r="AS109" i="2"/>
  <c r="AS110" i="2"/>
  <c r="AS94" i="2"/>
  <c r="AS95" i="2"/>
  <c r="AS92" i="2"/>
  <c r="AS93" i="2"/>
  <c r="AS91" i="2"/>
  <c r="AS86" i="2"/>
  <c r="AS74" i="2"/>
  <c r="AS85" i="2"/>
  <c r="AS72" i="2"/>
  <c r="AS73" i="2"/>
  <c r="AS70" i="2"/>
  <c r="AS71" i="2"/>
  <c r="AS65" i="2"/>
  <c r="AS66" i="2"/>
  <c r="AS63" i="2"/>
  <c r="AS64" i="2"/>
  <c r="AS62" i="2"/>
  <c r="AS60" i="2"/>
  <c r="AS61" i="2"/>
  <c r="AS59" i="2"/>
  <c r="AS45" i="2"/>
  <c r="AS43" i="2"/>
  <c r="AS44" i="2"/>
  <c r="AS32" i="2"/>
  <c r="AS33" i="2"/>
  <c r="AS20" i="2"/>
  <c r="AS21" i="2"/>
  <c r="AS18" i="2"/>
  <c r="AS19" i="2"/>
  <c r="AS17" i="2"/>
  <c r="AS155" i="2"/>
  <c r="AS97" i="2"/>
  <c r="AS79" i="2"/>
  <c r="AS30" i="2"/>
  <c r="AS124" i="2"/>
  <c r="AS118" i="2"/>
  <c r="AS83" i="2"/>
  <c r="AS57" i="2"/>
  <c r="AS48" i="2"/>
  <c r="AS82" i="2"/>
  <c r="AS68" i="2"/>
  <c r="AS54" i="2"/>
  <c r="AS40" i="2"/>
  <c r="AS104" i="2"/>
  <c r="AS103" i="2"/>
  <c r="AS99" i="2"/>
  <c r="AS81" i="2"/>
  <c r="AS148" i="2"/>
  <c r="AS100" i="2"/>
  <c r="AS56" i="2"/>
  <c r="AS53" i="2"/>
  <c r="AS36" i="2"/>
  <c r="AS76" i="2"/>
  <c r="AS52" i="2"/>
  <c r="AS26" i="2"/>
  <c r="AS134" i="2"/>
  <c r="AS123" i="2"/>
  <c r="AS90" i="2"/>
  <c r="AS39" i="2"/>
  <c r="AS29" i="2"/>
  <c r="AS165" i="2"/>
  <c r="AS102" i="2"/>
  <c r="AS88" i="2"/>
  <c r="AS38" i="2"/>
  <c r="AS108" i="2"/>
  <c r="AS78" i="2"/>
  <c r="AS122" i="2"/>
  <c r="AS107" i="2"/>
  <c r="AS42" i="2"/>
  <c r="AS28" i="2"/>
  <c r="AS160" i="2"/>
  <c r="AS132" i="2"/>
  <c r="AS98" i="2"/>
  <c r="AS84" i="2"/>
  <c r="AS41" i="2"/>
  <c r="AS25" i="2"/>
  <c r="AS141" i="2"/>
  <c r="AS101" i="2"/>
  <c r="AS50" i="2"/>
  <c r="AS37" i="2"/>
  <c r="AS31" i="2"/>
  <c r="AS23" i="2"/>
  <c r="AS12" i="2"/>
  <c r="AS58" i="2"/>
  <c r="AS69" i="2"/>
  <c r="AS55" i="2"/>
  <c r="AS27" i="2"/>
  <c r="AS80" i="2"/>
  <c r="AS35" i="2"/>
  <c r="AS24" i="2"/>
  <c r="AS121" i="2"/>
  <c r="AS105" i="2"/>
  <c r="AS51" i="2"/>
  <c r="AS49" i="2"/>
  <c r="AS133" i="2"/>
  <c r="AS16" i="2"/>
  <c r="AS77" i="2"/>
  <c r="AS47" i="2"/>
  <c r="AS119" i="2"/>
  <c r="AS89" i="2"/>
  <c r="AS120" i="2"/>
  <c r="AS15" i="2"/>
  <c r="AS106" i="2"/>
  <c r="AS166" i="2"/>
  <c r="AS11" i="2"/>
  <c r="AS9" i="2"/>
  <c r="AS14" i="2"/>
  <c r="AS10" i="2"/>
  <c r="AT7" i="2"/>
  <c r="AT13" i="2" s="1"/>
  <c r="AT172" i="2" l="1"/>
  <c r="AS174" i="2"/>
  <c r="AT171" i="2"/>
  <c r="AT170" i="2"/>
  <c r="AT168" i="2"/>
  <c r="AT169" i="2"/>
  <c r="AT163" i="2"/>
  <c r="AT167" i="2"/>
  <c r="AT161" i="2"/>
  <c r="AT162" i="2"/>
  <c r="AT157" i="2"/>
  <c r="AT158" i="2"/>
  <c r="AT152" i="2"/>
  <c r="AT153" i="2"/>
  <c r="AT156" i="2"/>
  <c r="AT150" i="2"/>
  <c r="AT151" i="2"/>
  <c r="AT146" i="2"/>
  <c r="AT149" i="2"/>
  <c r="AT144" i="2"/>
  <c r="AT145" i="2"/>
  <c r="AT142" i="2"/>
  <c r="AT143" i="2"/>
  <c r="AT138" i="2"/>
  <c r="AT139" i="2"/>
  <c r="AT136" i="2"/>
  <c r="AT137" i="2"/>
  <c r="AT135" i="2"/>
  <c r="AT130" i="2"/>
  <c r="AT129" i="2"/>
  <c r="AT128" i="2"/>
  <c r="AT126" i="2"/>
  <c r="AT127" i="2"/>
  <c r="AT125" i="2"/>
  <c r="AT116" i="2"/>
  <c r="AT115" i="2"/>
  <c r="AT114" i="2"/>
  <c r="AT113" i="2"/>
  <c r="AT111" i="2"/>
  <c r="AT112" i="2"/>
  <c r="AT109" i="2"/>
  <c r="AT110" i="2"/>
  <c r="AT94" i="2"/>
  <c r="AT95" i="2"/>
  <c r="AT92" i="2"/>
  <c r="AT93" i="2"/>
  <c r="AT91" i="2"/>
  <c r="AT86" i="2"/>
  <c r="AT74" i="2"/>
  <c r="AT85" i="2"/>
  <c r="AT72" i="2"/>
  <c r="AT73" i="2"/>
  <c r="AT70" i="2"/>
  <c r="AT71" i="2"/>
  <c r="AT65" i="2"/>
  <c r="AT66" i="2"/>
  <c r="AT64" i="2"/>
  <c r="AT63" i="2"/>
  <c r="AT62" i="2"/>
  <c r="AT60" i="2"/>
  <c r="AT61" i="2"/>
  <c r="AT59" i="2"/>
  <c r="AT45" i="2"/>
  <c r="AT43" i="2"/>
  <c r="AT44" i="2"/>
  <c r="AT32" i="2"/>
  <c r="AT33" i="2"/>
  <c r="AT20" i="2"/>
  <c r="AT21" i="2"/>
  <c r="AT18" i="2"/>
  <c r="AT19" i="2"/>
  <c r="AT17" i="2"/>
  <c r="AT118" i="2"/>
  <c r="AT83" i="2"/>
  <c r="AT54" i="2"/>
  <c r="AT40" i="2"/>
  <c r="AT30" i="2"/>
  <c r="AT124" i="2"/>
  <c r="AT104" i="2"/>
  <c r="AT68" i="2"/>
  <c r="AT26" i="2"/>
  <c r="AT100" i="2"/>
  <c r="AT82" i="2"/>
  <c r="AT155" i="2"/>
  <c r="AT97" i="2"/>
  <c r="AT48" i="2"/>
  <c r="AT79" i="2"/>
  <c r="AT57" i="2"/>
  <c r="AT134" i="2"/>
  <c r="AT123" i="2"/>
  <c r="AT103" i="2"/>
  <c r="AT53" i="2"/>
  <c r="AT39" i="2"/>
  <c r="AT165" i="2"/>
  <c r="AT133" i="2"/>
  <c r="AT122" i="2"/>
  <c r="AT102" i="2"/>
  <c r="AT108" i="2"/>
  <c r="AT90" i="2"/>
  <c r="AT29" i="2"/>
  <c r="AT107" i="2"/>
  <c r="AT148" i="2"/>
  <c r="AT56" i="2"/>
  <c r="AT36" i="2"/>
  <c r="AT88" i="2"/>
  <c r="AT81" i="2"/>
  <c r="AT52" i="2"/>
  <c r="AT38" i="2"/>
  <c r="AT78" i="2"/>
  <c r="AT99" i="2"/>
  <c r="AT76" i="2"/>
  <c r="AT58" i="2"/>
  <c r="AT35" i="2"/>
  <c r="AT160" i="2"/>
  <c r="AT141" i="2"/>
  <c r="AT80" i="2"/>
  <c r="AT50" i="2"/>
  <c r="AT41" i="2"/>
  <c r="AT37" i="2"/>
  <c r="AT14" i="2"/>
  <c r="AT121" i="2"/>
  <c r="AT101" i="2"/>
  <c r="AT98" i="2"/>
  <c r="AT69" i="2"/>
  <c r="AT42" i="2"/>
  <c r="AT28" i="2"/>
  <c r="AT84" i="2"/>
  <c r="AT31" i="2"/>
  <c r="AT23" i="2"/>
  <c r="AT25" i="2"/>
  <c r="AT55" i="2"/>
  <c r="AT12" i="2"/>
  <c r="AT24" i="2"/>
  <c r="AT132" i="2"/>
  <c r="AT105" i="2"/>
  <c r="AT27" i="2"/>
  <c r="AT51" i="2"/>
  <c r="AT49" i="2"/>
  <c r="AT15" i="2"/>
  <c r="AT106" i="2"/>
  <c r="AT11" i="2"/>
  <c r="AT120" i="2"/>
  <c r="AT16" i="2"/>
  <c r="AT166" i="2"/>
  <c r="AT119" i="2"/>
  <c r="AT89" i="2"/>
  <c r="AT77" i="2"/>
  <c r="AT47" i="2"/>
  <c r="AT9" i="2"/>
  <c r="AT10" i="2"/>
  <c r="AU7" i="2"/>
  <c r="AU13" i="2" s="1"/>
  <c r="AT174" i="2" l="1"/>
  <c r="AU172" i="2"/>
  <c r="AU170" i="2"/>
  <c r="AU171" i="2"/>
  <c r="AU168" i="2"/>
  <c r="AU169" i="2"/>
  <c r="AU163" i="2"/>
  <c r="AU167" i="2"/>
  <c r="AU161" i="2"/>
  <c r="AU162" i="2"/>
  <c r="AU157" i="2"/>
  <c r="AU158" i="2"/>
  <c r="AU152" i="2"/>
  <c r="AU153" i="2"/>
  <c r="AU156" i="2"/>
  <c r="AU150" i="2"/>
  <c r="AU151" i="2"/>
  <c r="AU146" i="2"/>
  <c r="AU149" i="2"/>
  <c r="AU144" i="2"/>
  <c r="AU145" i="2"/>
  <c r="AU142" i="2"/>
  <c r="AU143" i="2"/>
  <c r="AU138" i="2"/>
  <c r="AU139" i="2"/>
  <c r="AU136" i="2"/>
  <c r="AU137" i="2"/>
  <c r="AU135" i="2"/>
  <c r="AU129" i="2"/>
  <c r="AU130" i="2"/>
  <c r="AU128" i="2"/>
  <c r="AU126" i="2"/>
  <c r="AU127" i="2"/>
  <c r="AU125" i="2"/>
  <c r="AU116" i="2"/>
  <c r="AU114" i="2"/>
  <c r="AU115" i="2"/>
  <c r="AU113" i="2"/>
  <c r="AU111" i="2"/>
  <c r="AU112" i="2"/>
  <c r="AU109" i="2"/>
  <c r="AU110" i="2"/>
  <c r="AU94" i="2"/>
  <c r="AU95" i="2"/>
  <c r="AU92" i="2"/>
  <c r="AU93" i="2"/>
  <c r="AU91" i="2"/>
  <c r="AU86" i="2"/>
  <c r="AU74" i="2"/>
  <c r="AU85" i="2"/>
  <c r="AU72" i="2"/>
  <c r="AU73" i="2"/>
  <c r="AU70" i="2"/>
  <c r="AU71" i="2"/>
  <c r="AU65" i="2"/>
  <c r="AU66" i="2"/>
  <c r="AU63" i="2"/>
  <c r="AU64" i="2"/>
  <c r="AU62" i="2"/>
  <c r="AU60" i="2"/>
  <c r="AU61" i="2"/>
  <c r="AU59" i="2"/>
  <c r="AU45" i="2"/>
  <c r="AU43" i="2"/>
  <c r="AU44" i="2"/>
  <c r="AU32" i="2"/>
  <c r="AU33" i="2"/>
  <c r="AU20" i="2"/>
  <c r="AU21" i="2"/>
  <c r="AU18" i="2"/>
  <c r="AU19" i="2"/>
  <c r="AU17" i="2"/>
  <c r="AU155" i="2"/>
  <c r="AU97" i="2"/>
  <c r="AU83" i="2"/>
  <c r="AU68" i="2"/>
  <c r="AU54" i="2"/>
  <c r="AU104" i="2"/>
  <c r="AU40" i="2"/>
  <c r="AU103" i="2"/>
  <c r="AU79" i="2"/>
  <c r="AU48" i="2"/>
  <c r="AU124" i="2"/>
  <c r="AU118" i="2"/>
  <c r="AU57" i="2"/>
  <c r="AU30" i="2"/>
  <c r="AU134" i="2"/>
  <c r="AU39" i="2"/>
  <c r="AU36" i="2"/>
  <c r="AU29" i="2"/>
  <c r="AU88" i="2"/>
  <c r="AU81" i="2"/>
  <c r="AU26" i="2"/>
  <c r="AU148" i="2"/>
  <c r="AU108" i="2"/>
  <c r="AU90" i="2"/>
  <c r="AU82" i="2"/>
  <c r="AU78" i="2"/>
  <c r="AU53" i="2"/>
  <c r="AU133" i="2"/>
  <c r="AU122" i="2"/>
  <c r="AU102" i="2"/>
  <c r="AU76" i="2"/>
  <c r="AU56" i="2"/>
  <c r="AU107" i="2"/>
  <c r="AU42" i="2"/>
  <c r="AU35" i="2"/>
  <c r="AU123" i="2"/>
  <c r="AU100" i="2"/>
  <c r="AU165" i="2"/>
  <c r="AU99" i="2"/>
  <c r="AU52" i="2"/>
  <c r="AU38" i="2"/>
  <c r="AU121" i="2"/>
  <c r="AU84" i="2"/>
  <c r="AU27" i="2"/>
  <c r="AU12" i="2"/>
  <c r="AU58" i="2"/>
  <c r="AU132" i="2"/>
  <c r="AU105" i="2"/>
  <c r="AU69" i="2"/>
  <c r="AU55" i="2"/>
  <c r="AU37" i="2"/>
  <c r="AU23" i="2"/>
  <c r="AU24" i="2"/>
  <c r="AU160" i="2"/>
  <c r="AU141" i="2"/>
  <c r="AU98" i="2"/>
  <c r="AU41" i="2"/>
  <c r="AU25" i="2"/>
  <c r="AU80" i="2"/>
  <c r="AU14" i="2"/>
  <c r="AU28" i="2"/>
  <c r="AU101" i="2"/>
  <c r="AU50" i="2"/>
  <c r="AU31" i="2"/>
  <c r="AU51" i="2"/>
  <c r="AU49" i="2"/>
  <c r="AU77" i="2"/>
  <c r="AU47" i="2"/>
  <c r="AU166" i="2"/>
  <c r="AU89" i="2"/>
  <c r="AU120" i="2"/>
  <c r="AU119" i="2"/>
  <c r="AU16" i="2"/>
  <c r="AU15" i="2"/>
  <c r="AU106" i="2"/>
  <c r="AU11" i="2"/>
  <c r="AU9" i="2"/>
  <c r="AU10" i="2"/>
  <c r="AV7" i="2"/>
  <c r="AV13" i="2" s="1"/>
  <c r="AV172" i="2" l="1"/>
  <c r="AU174" i="2"/>
  <c r="AV171" i="2"/>
  <c r="AV170" i="2"/>
  <c r="AV168" i="2"/>
  <c r="AV169" i="2"/>
  <c r="AV163" i="2"/>
  <c r="AV167" i="2"/>
  <c r="AV161" i="2"/>
  <c r="AV162" i="2"/>
  <c r="AV157" i="2"/>
  <c r="AV158" i="2"/>
  <c r="AV152" i="2"/>
  <c r="AV156" i="2"/>
  <c r="AV153" i="2"/>
  <c r="AV150" i="2"/>
  <c r="AV151" i="2"/>
  <c r="AV146" i="2"/>
  <c r="AV149" i="2"/>
  <c r="AV144" i="2"/>
  <c r="AV145" i="2"/>
  <c r="AV142" i="2"/>
  <c r="AV143" i="2"/>
  <c r="AV138" i="2"/>
  <c r="AV139" i="2"/>
  <c r="AV136" i="2"/>
  <c r="AV137" i="2"/>
  <c r="AV135" i="2"/>
  <c r="AV130" i="2"/>
  <c r="AV129" i="2"/>
  <c r="AV128" i="2"/>
  <c r="AV126" i="2"/>
  <c r="AV127" i="2"/>
  <c r="AV125" i="2"/>
  <c r="AV116" i="2"/>
  <c r="AV115" i="2"/>
  <c r="AV114" i="2"/>
  <c r="AV113" i="2"/>
  <c r="AV111" i="2"/>
  <c r="AV112" i="2"/>
  <c r="AV109" i="2"/>
  <c r="AV110" i="2"/>
  <c r="AV94" i="2"/>
  <c r="AV95" i="2"/>
  <c r="AV92" i="2"/>
  <c r="AV93" i="2"/>
  <c r="AV91" i="2"/>
  <c r="AV86" i="2"/>
  <c r="AV74" i="2"/>
  <c r="AV85" i="2"/>
  <c r="AV72" i="2"/>
  <c r="AV73" i="2"/>
  <c r="AV70" i="2"/>
  <c r="AV71" i="2"/>
  <c r="AV65" i="2"/>
  <c r="AV66" i="2"/>
  <c r="AV64" i="2"/>
  <c r="AV63" i="2"/>
  <c r="AV62" i="2"/>
  <c r="AV60" i="2"/>
  <c r="AV61" i="2"/>
  <c r="AV59" i="2"/>
  <c r="AV45" i="2"/>
  <c r="AV43" i="2"/>
  <c r="AV44" i="2"/>
  <c r="AV32" i="2"/>
  <c r="AV33" i="2"/>
  <c r="AV20" i="2"/>
  <c r="AV21" i="2"/>
  <c r="AV18" i="2"/>
  <c r="AV19" i="2"/>
  <c r="AV17" i="2"/>
  <c r="AV79" i="2"/>
  <c r="AV57" i="2"/>
  <c r="AV30" i="2"/>
  <c r="AV124" i="2"/>
  <c r="AV118" i="2"/>
  <c r="AV104" i="2"/>
  <c r="AV83" i="2"/>
  <c r="AV68" i="2"/>
  <c r="AV100" i="2"/>
  <c r="AV97" i="2"/>
  <c r="AV54" i="2"/>
  <c r="AV48" i="2"/>
  <c r="AV40" i="2"/>
  <c r="AV155" i="2"/>
  <c r="AV26" i="2"/>
  <c r="AV134" i="2"/>
  <c r="AV82" i="2"/>
  <c r="AV99" i="2"/>
  <c r="AV78" i="2"/>
  <c r="AV53" i="2"/>
  <c r="AV39" i="2"/>
  <c r="AV36" i="2"/>
  <c r="AV29" i="2"/>
  <c r="AV165" i="2"/>
  <c r="AV103" i="2"/>
  <c r="AV90" i="2"/>
  <c r="AV56" i="2"/>
  <c r="AV107" i="2"/>
  <c r="AV88" i="2"/>
  <c r="AV81" i="2"/>
  <c r="AV58" i="2"/>
  <c r="AV148" i="2"/>
  <c r="AV123" i="2"/>
  <c r="AV108" i="2"/>
  <c r="AV133" i="2"/>
  <c r="AV122" i="2"/>
  <c r="AV102" i="2"/>
  <c r="AV76" i="2"/>
  <c r="AV42" i="2"/>
  <c r="AV38" i="2"/>
  <c r="AV35" i="2"/>
  <c r="AV160" i="2"/>
  <c r="AV84" i="2"/>
  <c r="AV55" i="2"/>
  <c r="AV50" i="2"/>
  <c r="AV31" i="2"/>
  <c r="AV25" i="2"/>
  <c r="AV52" i="2"/>
  <c r="AV132" i="2"/>
  <c r="AV121" i="2"/>
  <c r="AV101" i="2"/>
  <c r="AV41" i="2"/>
  <c r="AV37" i="2"/>
  <c r="AV23" i="2"/>
  <c r="AV12" i="2"/>
  <c r="AV28" i="2"/>
  <c r="AV24" i="2"/>
  <c r="AV141" i="2"/>
  <c r="AV69" i="2"/>
  <c r="AV27" i="2"/>
  <c r="AV80" i="2"/>
  <c r="AV14" i="2"/>
  <c r="AV105" i="2"/>
  <c r="AV98" i="2"/>
  <c r="AV51" i="2"/>
  <c r="AV49" i="2"/>
  <c r="AV89" i="2"/>
  <c r="AV16" i="2"/>
  <c r="AV120" i="2"/>
  <c r="AV47" i="2"/>
  <c r="AV106" i="2"/>
  <c r="AV77" i="2"/>
  <c r="AV15" i="2"/>
  <c r="AV119" i="2"/>
  <c r="AV11" i="2"/>
  <c r="AV166" i="2"/>
  <c r="AV9" i="2"/>
  <c r="AV10" i="2"/>
  <c r="AW7" i="2"/>
  <c r="AW13" i="2" s="1"/>
  <c r="AV174" i="2" l="1"/>
  <c r="AW172" i="2"/>
  <c r="AW170" i="2"/>
  <c r="AW171" i="2"/>
  <c r="AW168" i="2"/>
  <c r="AW169" i="2"/>
  <c r="AW163" i="2"/>
  <c r="AW167" i="2"/>
  <c r="AW161" i="2"/>
  <c r="AW162" i="2"/>
  <c r="AW157" i="2"/>
  <c r="AW158" i="2"/>
  <c r="AW152" i="2"/>
  <c r="AW153" i="2"/>
  <c r="AW156" i="2"/>
  <c r="AW150" i="2"/>
  <c r="AW151" i="2"/>
  <c r="AW146" i="2"/>
  <c r="AW149" i="2"/>
  <c r="AW144" i="2"/>
  <c r="AW145" i="2"/>
  <c r="AW142" i="2"/>
  <c r="AW143" i="2"/>
  <c r="AW138" i="2"/>
  <c r="AW139" i="2"/>
  <c r="AW136" i="2"/>
  <c r="AW137" i="2"/>
  <c r="AW135" i="2"/>
  <c r="AW129" i="2"/>
  <c r="AW130" i="2"/>
  <c r="AW128" i="2"/>
  <c r="AW126" i="2"/>
  <c r="AW127" i="2"/>
  <c r="AW125" i="2"/>
  <c r="AW116" i="2"/>
  <c r="AW114" i="2"/>
  <c r="AW115" i="2"/>
  <c r="AW113" i="2"/>
  <c r="AW111" i="2"/>
  <c r="AW112" i="2"/>
  <c r="AW109" i="2"/>
  <c r="AW110" i="2"/>
  <c r="AW94" i="2"/>
  <c r="AW95" i="2"/>
  <c r="AW92" i="2"/>
  <c r="AW93" i="2"/>
  <c r="AW91" i="2"/>
  <c r="AW86" i="2"/>
  <c r="AW74" i="2"/>
  <c r="AW85" i="2"/>
  <c r="AW72" i="2"/>
  <c r="AW73" i="2"/>
  <c r="AW70" i="2"/>
  <c r="AW71" i="2"/>
  <c r="AW65" i="2"/>
  <c r="AW66" i="2"/>
  <c r="AW63" i="2"/>
  <c r="AW64" i="2"/>
  <c r="AW62" i="2"/>
  <c r="AW60" i="2"/>
  <c r="AW61" i="2"/>
  <c r="AW59" i="2"/>
  <c r="AW45" i="2"/>
  <c r="AW43" i="2"/>
  <c r="AW44" i="2"/>
  <c r="AW32" i="2"/>
  <c r="AW33" i="2"/>
  <c r="AW20" i="2"/>
  <c r="AW21" i="2"/>
  <c r="AW18" i="2"/>
  <c r="AW19" i="2"/>
  <c r="AW17" i="2"/>
  <c r="AW124" i="2"/>
  <c r="AW104" i="2"/>
  <c r="AW83" i="2"/>
  <c r="AW97" i="2"/>
  <c r="AW79" i="2"/>
  <c r="AW30" i="2"/>
  <c r="AW26" i="2"/>
  <c r="AW103" i="2"/>
  <c r="AW100" i="2"/>
  <c r="AW118" i="2"/>
  <c r="AW57" i="2"/>
  <c r="AW48" i="2"/>
  <c r="AW155" i="2"/>
  <c r="AW68" i="2"/>
  <c r="AW54" i="2"/>
  <c r="AW40" i="2"/>
  <c r="AW78" i="2"/>
  <c r="AW53" i="2"/>
  <c r="AW39" i="2"/>
  <c r="AW133" i="2"/>
  <c r="AW58" i="2"/>
  <c r="AW148" i="2"/>
  <c r="AW108" i="2"/>
  <c r="AW36" i="2"/>
  <c r="AW29" i="2"/>
  <c r="AW122" i="2"/>
  <c r="AW102" i="2"/>
  <c r="AW76" i="2"/>
  <c r="AW52" i="2"/>
  <c r="AW134" i="2"/>
  <c r="AW123" i="2"/>
  <c r="AW90" i="2"/>
  <c r="AW82" i="2"/>
  <c r="AW56" i="2"/>
  <c r="AW165" i="2"/>
  <c r="AW107" i="2"/>
  <c r="AW99" i="2"/>
  <c r="AW88" i="2"/>
  <c r="AW81" i="2"/>
  <c r="AW38" i="2"/>
  <c r="AW35" i="2"/>
  <c r="AW141" i="2"/>
  <c r="AW121" i="2"/>
  <c r="AW105" i="2"/>
  <c r="AW80" i="2"/>
  <c r="AW69" i="2"/>
  <c r="AW55" i="2"/>
  <c r="AW37" i="2"/>
  <c r="AW42" i="2"/>
  <c r="AW28" i="2"/>
  <c r="AW160" i="2"/>
  <c r="AW98" i="2"/>
  <c r="AW84" i="2"/>
  <c r="AW50" i="2"/>
  <c r="AW41" i="2"/>
  <c r="AW31" i="2"/>
  <c r="AW101" i="2"/>
  <c r="AW23" i="2"/>
  <c r="AW12" i="2"/>
  <c r="AW25" i="2"/>
  <c r="AW14" i="2"/>
  <c r="AW24" i="2"/>
  <c r="AW132" i="2"/>
  <c r="AW27" i="2"/>
  <c r="AW49" i="2"/>
  <c r="AW51" i="2"/>
  <c r="AW120" i="2"/>
  <c r="AW15" i="2"/>
  <c r="AW106" i="2"/>
  <c r="AW11" i="2"/>
  <c r="AW89" i="2"/>
  <c r="AW16" i="2"/>
  <c r="AW47" i="2"/>
  <c r="AW119" i="2"/>
  <c r="AW77" i="2"/>
  <c r="AW9" i="2"/>
  <c r="AW166" i="2"/>
  <c r="AW10" i="2"/>
  <c r="AX7" i="2"/>
  <c r="AX13" i="2" s="1"/>
  <c r="AW174" i="2" l="1"/>
  <c r="AX172" i="2"/>
  <c r="AX171" i="2"/>
  <c r="AX170" i="2"/>
  <c r="AX168" i="2"/>
  <c r="AX169" i="2"/>
  <c r="AX163" i="2"/>
  <c r="AX167" i="2"/>
  <c r="AX161" i="2"/>
  <c r="AX162" i="2"/>
  <c r="AX157" i="2"/>
  <c r="AX158" i="2"/>
  <c r="AX152" i="2"/>
  <c r="AX153" i="2"/>
  <c r="AX156" i="2"/>
  <c r="AX150" i="2"/>
  <c r="AX151" i="2"/>
  <c r="AX146" i="2"/>
  <c r="AX149" i="2"/>
  <c r="AX144" i="2"/>
  <c r="AX145" i="2"/>
  <c r="AX142" i="2"/>
  <c r="AX143" i="2"/>
  <c r="AX138" i="2"/>
  <c r="AX139" i="2"/>
  <c r="AX136" i="2"/>
  <c r="AX137" i="2"/>
  <c r="AX135" i="2"/>
  <c r="AX130" i="2"/>
  <c r="AX129" i="2"/>
  <c r="AX128" i="2"/>
  <c r="AX126" i="2"/>
  <c r="AX127" i="2"/>
  <c r="AX125" i="2"/>
  <c r="AX116" i="2"/>
  <c r="AX115" i="2"/>
  <c r="AX114" i="2"/>
  <c r="AX113" i="2"/>
  <c r="AX111" i="2"/>
  <c r="AX112" i="2"/>
  <c r="AX109" i="2"/>
  <c r="AX110" i="2"/>
  <c r="AX94" i="2"/>
  <c r="AX95" i="2"/>
  <c r="AX92" i="2"/>
  <c r="AX93" i="2"/>
  <c r="AX91" i="2"/>
  <c r="AX86" i="2"/>
  <c r="AX74" i="2"/>
  <c r="AX85" i="2"/>
  <c r="AX72" i="2"/>
  <c r="AX73" i="2"/>
  <c r="AX70" i="2"/>
  <c r="AX71" i="2"/>
  <c r="AX65" i="2"/>
  <c r="AX66" i="2"/>
  <c r="AX63" i="2"/>
  <c r="AX64" i="2"/>
  <c r="AX62" i="2"/>
  <c r="AX60" i="2"/>
  <c r="AX61" i="2"/>
  <c r="AX59" i="2"/>
  <c r="AX45" i="2"/>
  <c r="AX43" i="2"/>
  <c r="AX44" i="2"/>
  <c r="AX32" i="2"/>
  <c r="AX33" i="2"/>
  <c r="AX20" i="2"/>
  <c r="AX21" i="2"/>
  <c r="AX18" i="2"/>
  <c r="AX19" i="2"/>
  <c r="AX17" i="2"/>
  <c r="AX79" i="2"/>
  <c r="AX68" i="2"/>
  <c r="AX155" i="2"/>
  <c r="AX83" i="2"/>
  <c r="AX30" i="2"/>
  <c r="AX148" i="2"/>
  <c r="AX108" i="2"/>
  <c r="AX124" i="2"/>
  <c r="AX118" i="2"/>
  <c r="AX104" i="2"/>
  <c r="AX57" i="2"/>
  <c r="AX97" i="2"/>
  <c r="AX54" i="2"/>
  <c r="AX48" i="2"/>
  <c r="AX40" i="2"/>
  <c r="AX100" i="2"/>
  <c r="AX133" i="2"/>
  <c r="AX122" i="2"/>
  <c r="AX99" i="2"/>
  <c r="AX26" i="2"/>
  <c r="AX134" i="2"/>
  <c r="AX82" i="2"/>
  <c r="AX53" i="2"/>
  <c r="AX29" i="2"/>
  <c r="AX165" i="2"/>
  <c r="AX102" i="2"/>
  <c r="AX123" i="2"/>
  <c r="AX78" i="2"/>
  <c r="AX39" i="2"/>
  <c r="AX107" i="2"/>
  <c r="AX88" i="2"/>
  <c r="AX42" i="2"/>
  <c r="AX103" i="2"/>
  <c r="AX90" i="2"/>
  <c r="AX56" i="2"/>
  <c r="AX36" i="2"/>
  <c r="AX81" i="2"/>
  <c r="AX76" i="2"/>
  <c r="AX38" i="2"/>
  <c r="AX105" i="2"/>
  <c r="AX55" i="2"/>
  <c r="AX27" i="2"/>
  <c r="AX52" i="2"/>
  <c r="AX160" i="2"/>
  <c r="AX132" i="2"/>
  <c r="AX41" i="2"/>
  <c r="AX12" i="2"/>
  <c r="AX14" i="2"/>
  <c r="AX58" i="2"/>
  <c r="AX141" i="2"/>
  <c r="AX121" i="2"/>
  <c r="AX101" i="2"/>
  <c r="AX98" i="2"/>
  <c r="AX84" i="2"/>
  <c r="AX80" i="2"/>
  <c r="AX69" i="2"/>
  <c r="AX37" i="2"/>
  <c r="AX31" i="2"/>
  <c r="AX25" i="2"/>
  <c r="AX35" i="2"/>
  <c r="AX28" i="2"/>
  <c r="AX24" i="2"/>
  <c r="AX50" i="2"/>
  <c r="AX23" i="2"/>
  <c r="AX51" i="2"/>
  <c r="AX49" i="2"/>
  <c r="AX89" i="2"/>
  <c r="AX77" i="2"/>
  <c r="AX15" i="2"/>
  <c r="AX106" i="2"/>
  <c r="AX120" i="2"/>
  <c r="AX16" i="2"/>
  <c r="AX166" i="2"/>
  <c r="AX47" i="2"/>
  <c r="AX119" i="2"/>
  <c r="AX11" i="2"/>
  <c r="AX9" i="2"/>
  <c r="AX10" i="2"/>
  <c r="AY7" i="2"/>
  <c r="AY13" i="2" s="1"/>
  <c r="AX174" i="2" l="1"/>
  <c r="AY172" i="2"/>
  <c r="AY170" i="2"/>
  <c r="AY171" i="2"/>
  <c r="AY168" i="2"/>
  <c r="AY169" i="2"/>
  <c r="AY163" i="2"/>
  <c r="AY167" i="2"/>
  <c r="AY161" i="2"/>
  <c r="AY162" i="2"/>
  <c r="AY157" i="2"/>
  <c r="AY158" i="2"/>
  <c r="AY152" i="2"/>
  <c r="AY153" i="2"/>
  <c r="AY156" i="2"/>
  <c r="AY150" i="2"/>
  <c r="AY151" i="2"/>
  <c r="AY146" i="2"/>
  <c r="AY149" i="2"/>
  <c r="AY145" i="2"/>
  <c r="AY144" i="2"/>
  <c r="AY142" i="2"/>
  <c r="AY143" i="2"/>
  <c r="AY138" i="2"/>
  <c r="AY139" i="2"/>
  <c r="AY136" i="2"/>
  <c r="AY137" i="2"/>
  <c r="AY135" i="2"/>
  <c r="AY130" i="2"/>
  <c r="AY129" i="2"/>
  <c r="AY128" i="2"/>
  <c r="AY126" i="2"/>
  <c r="AY127" i="2"/>
  <c r="AY125" i="2"/>
  <c r="AY116" i="2"/>
  <c r="AY114" i="2"/>
  <c r="AY115" i="2"/>
  <c r="AY113" i="2"/>
  <c r="AY111" i="2"/>
  <c r="AY112" i="2"/>
  <c r="AY109" i="2"/>
  <c r="AY110" i="2"/>
  <c r="AY94" i="2"/>
  <c r="AY95" i="2"/>
  <c r="AY92" i="2"/>
  <c r="AY93" i="2"/>
  <c r="AY91" i="2"/>
  <c r="AY86" i="2"/>
  <c r="AY74" i="2"/>
  <c r="AY85" i="2"/>
  <c r="AY72" i="2"/>
  <c r="AY73" i="2"/>
  <c r="AY70" i="2"/>
  <c r="AY71" i="2"/>
  <c r="AY65" i="2"/>
  <c r="AY66" i="2"/>
  <c r="AY64" i="2"/>
  <c r="AY63" i="2"/>
  <c r="AY62" i="2"/>
  <c r="AY60" i="2"/>
  <c r="AY61" i="2"/>
  <c r="AY59" i="2"/>
  <c r="AY45" i="2"/>
  <c r="AY43" i="2"/>
  <c r="AY44" i="2"/>
  <c r="AY32" i="2"/>
  <c r="AY33" i="2"/>
  <c r="AY20" i="2"/>
  <c r="AY21" i="2"/>
  <c r="AY18" i="2"/>
  <c r="AY19" i="2"/>
  <c r="AY17" i="2"/>
  <c r="AY79" i="2"/>
  <c r="AY57" i="2"/>
  <c r="AY30" i="2"/>
  <c r="AY155" i="2"/>
  <c r="AY83" i="2"/>
  <c r="AY68" i="2"/>
  <c r="AY54" i="2"/>
  <c r="AY48" i="2"/>
  <c r="AY40" i="2"/>
  <c r="AY100" i="2"/>
  <c r="AY124" i="2"/>
  <c r="AY104" i="2"/>
  <c r="AY118" i="2"/>
  <c r="AY97" i="2"/>
  <c r="AY56" i="2"/>
  <c r="AY36" i="2"/>
  <c r="AY165" i="2"/>
  <c r="AY123" i="2"/>
  <c r="AY103" i="2"/>
  <c r="AY29" i="2"/>
  <c r="AY133" i="2"/>
  <c r="AY122" i="2"/>
  <c r="AY88" i="2"/>
  <c r="AY58" i="2"/>
  <c r="AY26" i="2"/>
  <c r="AY148" i="2"/>
  <c r="AY108" i="2"/>
  <c r="AY90" i="2"/>
  <c r="AY82" i="2"/>
  <c r="AY78" i="2"/>
  <c r="AY53" i="2"/>
  <c r="AY102" i="2"/>
  <c r="AY76" i="2"/>
  <c r="AY52" i="2"/>
  <c r="AY134" i="2"/>
  <c r="AY39" i="2"/>
  <c r="AY107" i="2"/>
  <c r="AY99" i="2"/>
  <c r="AY81" i="2"/>
  <c r="AY38" i="2"/>
  <c r="AY28" i="2"/>
  <c r="AY160" i="2"/>
  <c r="AY101" i="2"/>
  <c r="AY80" i="2"/>
  <c r="AY69" i="2"/>
  <c r="AY50" i="2"/>
  <c r="AY31" i="2"/>
  <c r="AY42" i="2"/>
  <c r="AY141" i="2"/>
  <c r="AY121" i="2"/>
  <c r="AY84" i="2"/>
  <c r="AY23" i="2"/>
  <c r="AY12" i="2"/>
  <c r="AY25" i="2"/>
  <c r="AY132" i="2"/>
  <c r="AY105" i="2"/>
  <c r="AY41" i="2"/>
  <c r="AY37" i="2"/>
  <c r="AY27" i="2"/>
  <c r="AY14" i="2"/>
  <c r="AY55" i="2"/>
  <c r="AY35" i="2"/>
  <c r="AY24" i="2"/>
  <c r="AY98" i="2"/>
  <c r="AY49" i="2"/>
  <c r="AY51" i="2"/>
  <c r="AY89" i="2"/>
  <c r="AY9" i="2"/>
  <c r="AY47" i="2"/>
  <c r="AY106" i="2"/>
  <c r="AY119" i="2"/>
  <c r="AY166" i="2"/>
  <c r="AY11" i="2"/>
  <c r="AY77" i="2"/>
  <c r="AY120" i="2"/>
  <c r="AY15" i="2"/>
  <c r="AY16" i="2"/>
  <c r="AY10" i="2"/>
  <c r="AZ7" i="2"/>
  <c r="AZ13" i="2" s="1"/>
  <c r="AZ172" i="2" l="1"/>
  <c r="AY174" i="2"/>
  <c r="AZ171" i="2"/>
  <c r="AZ170" i="2"/>
  <c r="AZ168" i="2"/>
  <c r="AZ169" i="2"/>
  <c r="AZ163" i="2"/>
  <c r="AZ167" i="2"/>
  <c r="AZ161" i="2"/>
  <c r="AZ162" i="2"/>
  <c r="AZ157" i="2"/>
  <c r="AZ158" i="2"/>
  <c r="AZ152" i="2"/>
  <c r="AZ153" i="2"/>
  <c r="AZ156" i="2"/>
  <c r="AZ150" i="2"/>
  <c r="AZ151" i="2"/>
  <c r="AZ146" i="2"/>
  <c r="AZ149" i="2"/>
  <c r="AZ144" i="2"/>
  <c r="AZ145" i="2"/>
  <c r="AZ142" i="2"/>
  <c r="AZ143" i="2"/>
  <c r="AZ138" i="2"/>
  <c r="AZ139" i="2"/>
  <c r="AZ136" i="2"/>
  <c r="AZ137" i="2"/>
  <c r="AZ135" i="2"/>
  <c r="AZ130" i="2"/>
  <c r="AZ129" i="2"/>
  <c r="AZ128" i="2"/>
  <c r="AZ126" i="2"/>
  <c r="AZ127" i="2"/>
  <c r="AZ125" i="2"/>
  <c r="AZ116" i="2"/>
  <c r="AZ115" i="2"/>
  <c r="AZ114" i="2"/>
  <c r="AZ113" i="2"/>
  <c r="AZ111" i="2"/>
  <c r="AZ112" i="2"/>
  <c r="AZ109" i="2"/>
  <c r="AZ110" i="2"/>
  <c r="AZ94" i="2"/>
  <c r="AZ95" i="2"/>
  <c r="AZ92" i="2"/>
  <c r="AZ93" i="2"/>
  <c r="AZ91" i="2"/>
  <c r="AZ86" i="2"/>
  <c r="AZ74" i="2"/>
  <c r="AZ85" i="2"/>
  <c r="AZ72" i="2"/>
  <c r="AZ73" i="2"/>
  <c r="AZ70" i="2"/>
  <c r="AZ71" i="2"/>
  <c r="AZ65" i="2"/>
  <c r="AZ66" i="2"/>
  <c r="AZ64" i="2"/>
  <c r="AZ63" i="2"/>
  <c r="AZ62" i="2"/>
  <c r="AZ60" i="2"/>
  <c r="AZ61" i="2"/>
  <c r="AZ59" i="2"/>
  <c r="AZ45" i="2"/>
  <c r="AZ43" i="2"/>
  <c r="AZ44" i="2"/>
  <c r="AZ32" i="2"/>
  <c r="AZ33" i="2"/>
  <c r="AZ20" i="2"/>
  <c r="AZ21" i="2"/>
  <c r="AZ18" i="2"/>
  <c r="AZ19" i="2"/>
  <c r="AZ17" i="2"/>
  <c r="AZ124" i="2"/>
  <c r="AZ68" i="2"/>
  <c r="AZ54" i="2"/>
  <c r="AZ155" i="2"/>
  <c r="AZ79" i="2"/>
  <c r="AZ26" i="2"/>
  <c r="AZ148" i="2"/>
  <c r="AZ118" i="2"/>
  <c r="AZ104" i="2"/>
  <c r="AZ83" i="2"/>
  <c r="AZ57" i="2"/>
  <c r="AZ48" i="2"/>
  <c r="AZ40" i="2"/>
  <c r="AZ97" i="2"/>
  <c r="AZ123" i="2"/>
  <c r="AZ108" i="2"/>
  <c r="AZ165" i="2"/>
  <c r="AZ122" i="2"/>
  <c r="AZ30" i="2"/>
  <c r="AZ134" i="2"/>
  <c r="AZ100" i="2"/>
  <c r="AZ53" i="2"/>
  <c r="AZ102" i="2"/>
  <c r="AZ99" i="2"/>
  <c r="AZ88" i="2"/>
  <c r="AZ76" i="2"/>
  <c r="AZ58" i="2"/>
  <c r="AZ90" i="2"/>
  <c r="AZ78" i="2"/>
  <c r="AZ39" i="2"/>
  <c r="AZ36" i="2"/>
  <c r="AZ29" i="2"/>
  <c r="AZ133" i="2"/>
  <c r="AZ107" i="2"/>
  <c r="AZ52" i="2"/>
  <c r="AZ103" i="2"/>
  <c r="AZ82" i="2"/>
  <c r="AZ56" i="2"/>
  <c r="AZ81" i="2"/>
  <c r="AZ132" i="2"/>
  <c r="AZ105" i="2"/>
  <c r="AZ84" i="2"/>
  <c r="AZ37" i="2"/>
  <c r="AZ14" i="2"/>
  <c r="AZ38" i="2"/>
  <c r="AZ35" i="2"/>
  <c r="AZ160" i="2"/>
  <c r="AZ98" i="2"/>
  <c r="AZ55" i="2"/>
  <c r="AZ50" i="2"/>
  <c r="AZ31" i="2"/>
  <c r="AZ28" i="2"/>
  <c r="AZ121" i="2"/>
  <c r="AZ101" i="2"/>
  <c r="AZ80" i="2"/>
  <c r="AZ41" i="2"/>
  <c r="AZ23" i="2"/>
  <c r="AZ12" i="2"/>
  <c r="AZ25" i="2"/>
  <c r="AZ69" i="2"/>
  <c r="AZ42" i="2"/>
  <c r="AZ24" i="2"/>
  <c r="AZ141" i="2"/>
  <c r="AZ27" i="2"/>
  <c r="AZ51" i="2"/>
  <c r="AZ49" i="2"/>
  <c r="AZ77" i="2"/>
  <c r="AZ15" i="2"/>
  <c r="AZ119" i="2"/>
  <c r="AZ16" i="2"/>
  <c r="AZ89" i="2"/>
  <c r="AZ106" i="2"/>
  <c r="AZ47" i="2"/>
  <c r="AZ166" i="2"/>
  <c r="AZ120" i="2"/>
  <c r="AZ11" i="2"/>
  <c r="AZ9" i="2"/>
  <c r="AZ10" i="2"/>
  <c r="BA7" i="2"/>
  <c r="BA13" i="2" s="1"/>
  <c r="AZ174" i="2" l="1"/>
  <c r="BA172" i="2"/>
  <c r="BA170" i="2"/>
  <c r="BA171" i="2"/>
  <c r="BA168" i="2"/>
  <c r="BA169" i="2"/>
  <c r="BA163" i="2"/>
  <c r="BA167" i="2"/>
  <c r="BA161" i="2"/>
  <c r="BA162" i="2"/>
  <c r="BA157" i="2"/>
  <c r="BA158" i="2"/>
  <c r="BA152" i="2"/>
  <c r="BA153" i="2"/>
  <c r="BA156" i="2"/>
  <c r="BA150" i="2"/>
  <c r="BA151" i="2"/>
  <c r="BA146" i="2"/>
  <c r="BA149" i="2"/>
  <c r="BA144" i="2"/>
  <c r="BA145" i="2"/>
  <c r="BA142" i="2"/>
  <c r="BA143" i="2"/>
  <c r="BA138" i="2"/>
  <c r="BA139" i="2"/>
  <c r="BA136" i="2"/>
  <c r="BA137" i="2"/>
  <c r="BA135" i="2"/>
  <c r="BA129" i="2"/>
  <c r="BA130" i="2"/>
  <c r="BA128" i="2"/>
  <c r="BA126" i="2"/>
  <c r="BA127" i="2"/>
  <c r="BA125" i="2"/>
  <c r="BA116" i="2"/>
  <c r="BA114" i="2"/>
  <c r="BA115" i="2"/>
  <c r="BA113" i="2"/>
  <c r="BA111" i="2"/>
  <c r="BA112" i="2"/>
  <c r="BA109" i="2"/>
  <c r="BA110" i="2"/>
  <c r="BA94" i="2"/>
  <c r="BA95" i="2"/>
  <c r="BA92" i="2"/>
  <c r="BA93" i="2"/>
  <c r="BA91" i="2"/>
  <c r="BA86" i="2"/>
  <c r="BA74" i="2"/>
  <c r="BA85" i="2"/>
  <c r="BA72" i="2"/>
  <c r="BA73" i="2"/>
  <c r="BA70" i="2"/>
  <c r="BA71" i="2"/>
  <c r="BA65" i="2"/>
  <c r="BA66" i="2"/>
  <c r="BA63" i="2"/>
  <c r="BA64" i="2"/>
  <c r="BA62" i="2"/>
  <c r="BA60" i="2"/>
  <c r="BA61" i="2"/>
  <c r="BA59" i="2"/>
  <c r="BA45" i="2"/>
  <c r="BA43" i="2"/>
  <c r="BA44" i="2"/>
  <c r="BA32" i="2"/>
  <c r="BA33" i="2"/>
  <c r="BA20" i="2"/>
  <c r="BA21" i="2"/>
  <c r="BA18" i="2"/>
  <c r="BA19" i="2"/>
  <c r="BA17" i="2"/>
  <c r="BA155" i="2"/>
  <c r="BA104" i="2"/>
  <c r="BA68" i="2"/>
  <c r="BA54" i="2"/>
  <c r="BA40" i="2"/>
  <c r="BA97" i="2"/>
  <c r="BA79" i="2"/>
  <c r="BA148" i="2"/>
  <c r="BA134" i="2"/>
  <c r="BA90" i="2"/>
  <c r="BA124" i="2"/>
  <c r="BA83" i="2"/>
  <c r="BA30" i="2"/>
  <c r="BA26" i="2"/>
  <c r="BA118" i="2"/>
  <c r="BA57" i="2"/>
  <c r="BA48" i="2"/>
  <c r="BA123" i="2"/>
  <c r="BA108" i="2"/>
  <c r="BA103" i="2"/>
  <c r="BA82" i="2"/>
  <c r="BA165" i="2"/>
  <c r="BA107" i="2"/>
  <c r="BA88" i="2"/>
  <c r="BA78" i="2"/>
  <c r="BA39" i="2"/>
  <c r="BA99" i="2"/>
  <c r="BA81" i="2"/>
  <c r="BA100" i="2"/>
  <c r="BA56" i="2"/>
  <c r="BA53" i="2"/>
  <c r="BA133" i="2"/>
  <c r="BA122" i="2"/>
  <c r="BA58" i="2"/>
  <c r="BA42" i="2"/>
  <c r="BA36" i="2"/>
  <c r="BA29" i="2"/>
  <c r="BA102" i="2"/>
  <c r="BA76" i="2"/>
  <c r="BA121" i="2"/>
  <c r="BA37" i="2"/>
  <c r="BA27" i="2"/>
  <c r="BA14" i="2"/>
  <c r="BA38" i="2"/>
  <c r="BA35" i="2"/>
  <c r="BA105" i="2"/>
  <c r="BA80" i="2"/>
  <c r="BA55" i="2"/>
  <c r="BA50" i="2"/>
  <c r="BA31" i="2"/>
  <c r="BA25" i="2"/>
  <c r="BA28" i="2"/>
  <c r="BA24" i="2"/>
  <c r="BA160" i="2"/>
  <c r="BA132" i="2"/>
  <c r="BA98" i="2"/>
  <c r="BA84" i="2"/>
  <c r="BA41" i="2"/>
  <c r="BA69" i="2"/>
  <c r="BA12" i="2"/>
  <c r="BA52" i="2"/>
  <c r="BA141" i="2"/>
  <c r="BA101" i="2"/>
  <c r="BA23" i="2"/>
  <c r="BA51" i="2"/>
  <c r="BA49" i="2"/>
  <c r="BA9" i="2"/>
  <c r="BA89" i="2"/>
  <c r="BA15" i="2"/>
  <c r="BA106" i="2"/>
  <c r="BA77" i="2"/>
  <c r="BA16" i="2"/>
  <c r="BA11" i="2"/>
  <c r="BA120" i="2"/>
  <c r="BA47" i="2"/>
  <c r="BA119" i="2"/>
  <c r="BA166" i="2"/>
  <c r="BA10" i="2"/>
  <c r="BB7" i="2"/>
  <c r="BB13" i="2" s="1"/>
  <c r="BB172" i="2" l="1"/>
  <c r="BA174" i="2"/>
  <c r="BB171" i="2"/>
  <c r="BB170" i="2"/>
  <c r="BB168" i="2"/>
  <c r="BB169" i="2"/>
  <c r="BB163" i="2"/>
  <c r="BB167" i="2"/>
  <c r="BB161" i="2"/>
  <c r="BB162" i="2"/>
  <c r="BB157" i="2"/>
  <c r="BB158" i="2"/>
  <c r="BB152" i="2"/>
  <c r="BB153" i="2"/>
  <c r="BB156" i="2"/>
  <c r="BB150" i="2"/>
  <c r="BB151" i="2"/>
  <c r="BB146" i="2"/>
  <c r="BB149" i="2"/>
  <c r="BB144" i="2"/>
  <c r="BB145" i="2"/>
  <c r="BB142" i="2"/>
  <c r="BB143" i="2"/>
  <c r="BB138" i="2"/>
  <c r="BB139" i="2"/>
  <c r="BB136" i="2"/>
  <c r="BB137" i="2"/>
  <c r="BB135" i="2"/>
  <c r="BB130" i="2"/>
  <c r="BB129" i="2"/>
  <c r="BB128" i="2"/>
  <c r="BB126" i="2"/>
  <c r="BB127" i="2"/>
  <c r="BB125" i="2"/>
  <c r="BB116" i="2"/>
  <c r="BB115" i="2"/>
  <c r="BB114" i="2"/>
  <c r="BB113" i="2"/>
  <c r="BB111" i="2"/>
  <c r="BB112" i="2"/>
  <c r="BB109" i="2"/>
  <c r="BB110" i="2"/>
  <c r="BB94" i="2"/>
  <c r="BB95" i="2"/>
  <c r="BB92" i="2"/>
  <c r="BB93" i="2"/>
  <c r="BB91" i="2"/>
  <c r="BB86" i="2"/>
  <c r="BB74" i="2"/>
  <c r="BB85" i="2"/>
  <c r="BB72" i="2"/>
  <c r="BB73" i="2"/>
  <c r="BB70" i="2"/>
  <c r="BB71" i="2"/>
  <c r="BB65" i="2"/>
  <c r="BB66" i="2"/>
  <c r="BB64" i="2"/>
  <c r="BB63" i="2"/>
  <c r="BB62" i="2"/>
  <c r="BB60" i="2"/>
  <c r="BB61" i="2"/>
  <c r="BB59" i="2"/>
  <c r="BB45" i="2"/>
  <c r="BB43" i="2"/>
  <c r="BB44" i="2"/>
  <c r="BB32" i="2"/>
  <c r="BB33" i="2"/>
  <c r="BB20" i="2"/>
  <c r="BB21" i="2"/>
  <c r="BB18" i="2"/>
  <c r="BB19" i="2"/>
  <c r="BB17" i="2"/>
  <c r="BB97" i="2"/>
  <c r="BB57" i="2"/>
  <c r="BB48" i="2"/>
  <c r="BB118" i="2"/>
  <c r="BB79" i="2"/>
  <c r="BB54" i="2"/>
  <c r="BB134" i="2"/>
  <c r="BB123" i="2"/>
  <c r="BB90" i="2"/>
  <c r="BB82" i="2"/>
  <c r="BB104" i="2"/>
  <c r="BB83" i="2"/>
  <c r="BB68" i="2"/>
  <c r="BB30" i="2"/>
  <c r="BB155" i="2"/>
  <c r="BB124" i="2"/>
  <c r="BB40" i="2"/>
  <c r="BB78" i="2"/>
  <c r="BB56" i="2"/>
  <c r="BB36" i="2"/>
  <c r="BB133" i="2"/>
  <c r="BB81" i="2"/>
  <c r="BB103" i="2"/>
  <c r="BB100" i="2"/>
  <c r="BB39" i="2"/>
  <c r="BB99" i="2"/>
  <c r="BB26" i="2"/>
  <c r="BB108" i="2"/>
  <c r="BB53" i="2"/>
  <c r="BB165" i="2"/>
  <c r="BB102" i="2"/>
  <c r="BB58" i="2"/>
  <c r="BB148" i="2"/>
  <c r="BB29" i="2"/>
  <c r="BB122" i="2"/>
  <c r="BB107" i="2"/>
  <c r="BB88" i="2"/>
  <c r="BB76" i="2"/>
  <c r="BB28" i="2"/>
  <c r="BB24" i="2"/>
  <c r="BB132" i="2"/>
  <c r="BB105" i="2"/>
  <c r="BB98" i="2"/>
  <c r="BB84" i="2"/>
  <c r="BB31" i="2"/>
  <c r="BB23" i="2"/>
  <c r="BB25" i="2"/>
  <c r="BB141" i="2"/>
  <c r="BB80" i="2"/>
  <c r="BB55" i="2"/>
  <c r="BB50" i="2"/>
  <c r="BB37" i="2"/>
  <c r="BB27" i="2"/>
  <c r="BB12" i="2"/>
  <c r="BB52" i="2"/>
  <c r="BB160" i="2"/>
  <c r="BB121" i="2"/>
  <c r="BB41" i="2"/>
  <c r="BB14" i="2"/>
  <c r="BB101" i="2"/>
  <c r="BB69" i="2"/>
  <c r="BB42" i="2"/>
  <c r="BB38" i="2"/>
  <c r="BB35" i="2"/>
  <c r="BB49" i="2"/>
  <c r="BB51" i="2"/>
  <c r="BB119" i="2"/>
  <c r="BB89" i="2"/>
  <c r="BB77" i="2"/>
  <c r="BB47" i="2"/>
  <c r="BB15" i="2"/>
  <c r="BB106" i="2"/>
  <c r="BB11" i="2"/>
  <c r="BB120" i="2"/>
  <c r="BB16" i="2"/>
  <c r="BB166" i="2"/>
  <c r="BB9" i="2"/>
  <c r="BB10" i="2"/>
  <c r="BC7" i="2"/>
  <c r="BC13" i="2" s="1"/>
  <c r="BB174" i="2" l="1"/>
  <c r="BC172" i="2"/>
  <c r="BC170" i="2"/>
  <c r="BC171" i="2"/>
  <c r="BC168" i="2"/>
  <c r="BC169" i="2"/>
  <c r="BC163" i="2"/>
  <c r="BC167" i="2"/>
  <c r="BC161" i="2"/>
  <c r="BC162" i="2"/>
  <c r="BC157" i="2"/>
  <c r="BC158" i="2"/>
  <c r="BC152" i="2"/>
  <c r="BC153" i="2"/>
  <c r="BC156" i="2"/>
  <c r="BC150" i="2"/>
  <c r="BC151" i="2"/>
  <c r="BC146" i="2"/>
  <c r="BC149" i="2"/>
  <c r="BC144" i="2"/>
  <c r="BC145" i="2"/>
  <c r="BC142" i="2"/>
  <c r="BC143" i="2"/>
  <c r="BC138" i="2"/>
  <c r="BC139" i="2"/>
  <c r="BC136" i="2"/>
  <c r="BC137" i="2"/>
  <c r="BC135" i="2"/>
  <c r="BC129" i="2"/>
  <c r="BC130" i="2"/>
  <c r="BC128" i="2"/>
  <c r="BC126" i="2"/>
  <c r="BC127" i="2"/>
  <c r="BC125" i="2"/>
  <c r="BC116" i="2"/>
  <c r="BC115" i="2"/>
  <c r="BC114" i="2"/>
  <c r="BC113" i="2"/>
  <c r="BC111" i="2"/>
  <c r="BC112" i="2"/>
  <c r="BC109" i="2"/>
  <c r="BC110" i="2"/>
  <c r="BC94" i="2"/>
  <c r="BC95" i="2"/>
  <c r="BC92" i="2"/>
  <c r="BC93" i="2"/>
  <c r="BC91" i="2"/>
  <c r="BC86" i="2"/>
  <c r="BC74" i="2"/>
  <c r="BC85" i="2"/>
  <c r="BC72" i="2"/>
  <c r="BC73" i="2"/>
  <c r="BC70" i="2"/>
  <c r="BC71" i="2"/>
  <c r="BC65" i="2"/>
  <c r="BC66" i="2"/>
  <c r="BC63" i="2"/>
  <c r="BC64" i="2"/>
  <c r="BC62" i="2"/>
  <c r="BC60" i="2"/>
  <c r="BC61" i="2"/>
  <c r="BC59" i="2"/>
  <c r="BC45" i="2"/>
  <c r="BC43" i="2"/>
  <c r="BC44" i="2"/>
  <c r="BC32" i="2"/>
  <c r="BC33" i="2"/>
  <c r="BC20" i="2"/>
  <c r="BC21" i="2"/>
  <c r="BC18" i="2"/>
  <c r="BC19" i="2"/>
  <c r="BC17" i="2"/>
  <c r="BC118" i="2"/>
  <c r="BC40" i="2"/>
  <c r="BC124" i="2"/>
  <c r="BC97" i="2"/>
  <c r="BC83" i="2"/>
  <c r="BC57" i="2"/>
  <c r="BC30" i="2"/>
  <c r="BC26" i="2"/>
  <c r="BC90" i="2"/>
  <c r="BC82" i="2"/>
  <c r="BC155" i="2"/>
  <c r="BC68" i="2"/>
  <c r="BC54" i="2"/>
  <c r="BC104" i="2"/>
  <c r="BC79" i="2"/>
  <c r="BC48" i="2"/>
  <c r="BC134" i="2"/>
  <c r="BC36" i="2"/>
  <c r="BC165" i="2"/>
  <c r="BC107" i="2"/>
  <c r="BC99" i="2"/>
  <c r="BC100" i="2"/>
  <c r="BC39" i="2"/>
  <c r="BC133" i="2"/>
  <c r="BC122" i="2"/>
  <c r="BC103" i="2"/>
  <c r="BC56" i="2"/>
  <c r="BC29" i="2"/>
  <c r="BC88" i="2"/>
  <c r="BC58" i="2"/>
  <c r="BC148" i="2"/>
  <c r="BC123" i="2"/>
  <c r="BC108" i="2"/>
  <c r="BC78" i="2"/>
  <c r="BC53" i="2"/>
  <c r="BC102" i="2"/>
  <c r="BC81" i="2"/>
  <c r="BC76" i="2"/>
  <c r="BC35" i="2"/>
  <c r="BC24" i="2"/>
  <c r="BC101" i="2"/>
  <c r="BC98" i="2"/>
  <c r="BC23" i="2"/>
  <c r="BC14" i="2"/>
  <c r="BC25" i="2"/>
  <c r="BC52" i="2"/>
  <c r="BC38" i="2"/>
  <c r="BC28" i="2"/>
  <c r="BC80" i="2"/>
  <c r="BC50" i="2"/>
  <c r="BC41" i="2"/>
  <c r="BC31" i="2"/>
  <c r="BC27" i="2"/>
  <c r="BC42" i="2"/>
  <c r="BC121" i="2"/>
  <c r="BC105" i="2"/>
  <c r="BC84" i="2"/>
  <c r="BC69" i="2"/>
  <c r="BC55" i="2"/>
  <c r="BC12" i="2"/>
  <c r="BC160" i="2"/>
  <c r="BC141" i="2"/>
  <c r="BC132" i="2"/>
  <c r="BC37" i="2"/>
  <c r="BC51" i="2"/>
  <c r="BC49" i="2"/>
  <c r="BC89" i="2"/>
  <c r="BC120" i="2"/>
  <c r="BC16" i="2"/>
  <c r="BC106" i="2"/>
  <c r="BC77" i="2"/>
  <c r="BC47" i="2"/>
  <c r="BC15" i="2"/>
  <c r="BC119" i="2"/>
  <c r="BC166" i="2"/>
  <c r="BC11" i="2"/>
  <c r="BC9" i="2"/>
  <c r="BC10" i="2"/>
  <c r="BD7" i="2"/>
  <c r="BD13" i="2" s="1"/>
  <c r="BD172" i="2" l="1"/>
  <c r="BC174" i="2"/>
  <c r="BD171" i="2"/>
  <c r="BD170" i="2"/>
  <c r="BD168" i="2"/>
  <c r="BD169" i="2"/>
  <c r="BD163" i="2"/>
  <c r="BD167" i="2"/>
  <c r="BD161" i="2"/>
  <c r="BD162" i="2"/>
  <c r="BD157" i="2"/>
  <c r="BD158" i="2"/>
  <c r="BD152" i="2"/>
  <c r="BD153" i="2"/>
  <c r="BD156" i="2"/>
  <c r="BD150" i="2"/>
  <c r="BD151" i="2"/>
  <c r="BD146" i="2"/>
  <c r="BD149" i="2"/>
  <c r="BD144" i="2"/>
  <c r="BD145" i="2"/>
  <c r="BD142" i="2"/>
  <c r="BD143" i="2"/>
  <c r="BD138" i="2"/>
  <c r="BD139" i="2"/>
  <c r="BD136" i="2"/>
  <c r="BD137" i="2"/>
  <c r="BD135" i="2"/>
  <c r="BD130" i="2"/>
  <c r="BD129" i="2"/>
  <c r="BD128" i="2"/>
  <c r="BD126" i="2"/>
  <c r="BD127" i="2"/>
  <c r="BD125" i="2"/>
  <c r="BD116" i="2"/>
  <c r="BD115" i="2"/>
  <c r="BD114" i="2"/>
  <c r="BD113" i="2"/>
  <c r="BD111" i="2"/>
  <c r="BD112" i="2"/>
  <c r="BD109" i="2"/>
  <c r="BD110" i="2"/>
  <c r="BD94" i="2"/>
  <c r="BD95" i="2"/>
  <c r="BD92" i="2"/>
  <c r="BD93" i="2"/>
  <c r="BD91" i="2"/>
  <c r="BD86" i="2"/>
  <c r="BD74" i="2"/>
  <c r="BD85" i="2"/>
  <c r="BD72" i="2"/>
  <c r="BD73" i="2"/>
  <c r="BD70" i="2"/>
  <c r="BD71" i="2"/>
  <c r="BD65" i="2"/>
  <c r="BD66" i="2"/>
  <c r="BD64" i="2"/>
  <c r="BD63" i="2"/>
  <c r="BD62" i="2"/>
  <c r="BD60" i="2"/>
  <c r="BD61" i="2"/>
  <c r="BD59" i="2"/>
  <c r="BD45" i="2"/>
  <c r="BD43" i="2"/>
  <c r="BD44" i="2"/>
  <c r="BD32" i="2"/>
  <c r="BD33" i="2"/>
  <c r="BD20" i="2"/>
  <c r="BD21" i="2"/>
  <c r="BD18" i="2"/>
  <c r="BD19" i="2"/>
  <c r="BD17" i="2"/>
  <c r="BD97" i="2"/>
  <c r="BD57" i="2"/>
  <c r="BD134" i="2"/>
  <c r="BD108" i="2"/>
  <c r="BD82" i="2"/>
  <c r="BD155" i="2"/>
  <c r="BD79" i="2"/>
  <c r="BD68" i="2"/>
  <c r="BD40" i="2"/>
  <c r="BD30" i="2"/>
  <c r="BD26" i="2"/>
  <c r="BD124" i="2"/>
  <c r="BD118" i="2"/>
  <c r="BD104" i="2"/>
  <c r="BD83" i="2"/>
  <c r="BD54" i="2"/>
  <c r="BD48" i="2"/>
  <c r="BD103" i="2"/>
  <c r="BD56" i="2"/>
  <c r="BD53" i="2"/>
  <c r="BD165" i="2"/>
  <c r="BD81" i="2"/>
  <c r="BD76" i="2"/>
  <c r="BD122" i="2"/>
  <c r="BD102" i="2"/>
  <c r="BD88" i="2"/>
  <c r="BD123" i="2"/>
  <c r="BD100" i="2"/>
  <c r="BD133" i="2"/>
  <c r="BD99" i="2"/>
  <c r="BD38" i="2"/>
  <c r="BD148" i="2"/>
  <c r="BD90" i="2"/>
  <c r="BD78" i="2"/>
  <c r="BD39" i="2"/>
  <c r="BD36" i="2"/>
  <c r="BD29" i="2"/>
  <c r="BD107" i="2"/>
  <c r="BD24" i="2"/>
  <c r="BD141" i="2"/>
  <c r="BD98" i="2"/>
  <c r="BD80" i="2"/>
  <c r="BD69" i="2"/>
  <c r="BD27" i="2"/>
  <c r="BD42" i="2"/>
  <c r="BD105" i="2"/>
  <c r="BD14" i="2"/>
  <c r="BD52" i="2"/>
  <c r="BD35" i="2"/>
  <c r="BD28" i="2"/>
  <c r="BD160" i="2"/>
  <c r="BD132" i="2"/>
  <c r="BD101" i="2"/>
  <c r="BD55" i="2"/>
  <c r="BD50" i="2"/>
  <c r="BD31" i="2"/>
  <c r="BD12" i="2"/>
  <c r="BD25" i="2"/>
  <c r="BD58" i="2"/>
  <c r="BD121" i="2"/>
  <c r="BD84" i="2"/>
  <c r="BD41" i="2"/>
  <c r="BD37" i="2"/>
  <c r="BD23" i="2"/>
  <c r="BD49" i="2"/>
  <c r="BD51" i="2"/>
  <c r="BD119" i="2"/>
  <c r="BD9" i="2"/>
  <c r="BD77" i="2"/>
  <c r="BD15" i="2"/>
  <c r="BD16" i="2"/>
  <c r="BD89" i="2"/>
  <c r="BD120" i="2"/>
  <c r="BD47" i="2"/>
  <c r="BD106" i="2"/>
  <c r="BD166" i="2"/>
  <c r="BD11" i="2"/>
  <c r="BD10" i="2"/>
  <c r="BE7" i="2"/>
  <c r="BE13" i="2" s="1"/>
  <c r="BE172" i="2" l="1"/>
  <c r="BD174" i="2"/>
  <c r="BE170" i="2"/>
  <c r="BE171" i="2"/>
  <c r="BE168" i="2"/>
  <c r="BE169" i="2"/>
  <c r="BE163" i="2"/>
  <c r="BE167" i="2"/>
  <c r="BE161" i="2"/>
  <c r="BE162" i="2"/>
  <c r="BE157" i="2"/>
  <c r="BE158" i="2"/>
  <c r="BE152" i="2"/>
  <c r="BE153" i="2"/>
  <c r="BE156" i="2"/>
  <c r="BE150" i="2"/>
  <c r="BE151" i="2"/>
  <c r="BE146" i="2"/>
  <c r="BE149" i="2"/>
  <c r="BE144" i="2"/>
  <c r="BE145" i="2"/>
  <c r="BE142" i="2"/>
  <c r="BE143" i="2"/>
  <c r="BE138" i="2"/>
  <c r="BE139" i="2"/>
  <c r="BE136" i="2"/>
  <c r="BE137" i="2"/>
  <c r="BE135" i="2"/>
  <c r="BE129" i="2"/>
  <c r="BE130" i="2"/>
  <c r="BE128" i="2"/>
  <c r="BE126" i="2"/>
  <c r="BE127" i="2"/>
  <c r="BE125" i="2"/>
  <c r="BE116" i="2"/>
  <c r="BE114" i="2"/>
  <c r="BE115" i="2"/>
  <c r="BE113" i="2"/>
  <c r="BE111" i="2"/>
  <c r="BE112" i="2"/>
  <c r="BE109" i="2"/>
  <c r="BE110" i="2"/>
  <c r="BE94" i="2"/>
  <c r="BE95" i="2"/>
  <c r="BE92" i="2"/>
  <c r="BE93" i="2"/>
  <c r="BE91" i="2"/>
  <c r="BE86" i="2"/>
  <c r="BE74" i="2"/>
  <c r="BE85" i="2"/>
  <c r="BE72" i="2"/>
  <c r="BE73" i="2"/>
  <c r="BE70" i="2"/>
  <c r="BE71" i="2"/>
  <c r="BE65" i="2"/>
  <c r="BE66" i="2"/>
  <c r="BE63" i="2"/>
  <c r="BE64" i="2"/>
  <c r="BE62" i="2"/>
  <c r="BE60" i="2"/>
  <c r="BE61" i="2"/>
  <c r="BE59" i="2"/>
  <c r="BE45" i="2"/>
  <c r="BE43" i="2"/>
  <c r="BE44" i="2"/>
  <c r="BE32" i="2"/>
  <c r="BE33" i="2"/>
  <c r="BE20" i="2"/>
  <c r="BE21" i="2"/>
  <c r="BE18" i="2"/>
  <c r="BE19" i="2"/>
  <c r="BE17" i="2"/>
  <c r="BE118" i="2"/>
  <c r="BE97" i="2"/>
  <c r="BE83" i="2"/>
  <c r="BE57" i="2"/>
  <c r="BE48" i="2"/>
  <c r="BE124" i="2"/>
  <c r="BE104" i="2"/>
  <c r="BE68" i="2"/>
  <c r="BE54" i="2"/>
  <c r="BE40" i="2"/>
  <c r="BE123" i="2"/>
  <c r="BE79" i="2"/>
  <c r="BE155" i="2"/>
  <c r="BE30" i="2"/>
  <c r="BE148" i="2"/>
  <c r="BE90" i="2"/>
  <c r="BE56" i="2"/>
  <c r="BE36" i="2"/>
  <c r="BE107" i="2"/>
  <c r="BE81" i="2"/>
  <c r="BE76" i="2"/>
  <c r="BE82" i="2"/>
  <c r="BE53" i="2"/>
  <c r="BE165" i="2"/>
  <c r="BE88" i="2"/>
  <c r="BE134" i="2"/>
  <c r="BE103" i="2"/>
  <c r="BE78" i="2"/>
  <c r="BE39" i="2"/>
  <c r="BE122" i="2"/>
  <c r="BE99" i="2"/>
  <c r="BE26" i="2"/>
  <c r="BE108" i="2"/>
  <c r="BE100" i="2"/>
  <c r="BE29" i="2"/>
  <c r="BE133" i="2"/>
  <c r="BE102" i="2"/>
  <c r="BE52" i="2"/>
  <c r="BE24" i="2"/>
  <c r="BE101" i="2"/>
  <c r="BE23" i="2"/>
  <c r="BE12" i="2"/>
  <c r="BE25" i="2"/>
  <c r="BE38" i="2"/>
  <c r="BE132" i="2"/>
  <c r="BE121" i="2"/>
  <c r="BE55" i="2"/>
  <c r="BE37" i="2"/>
  <c r="BE27" i="2"/>
  <c r="BE14" i="2"/>
  <c r="BE42" i="2"/>
  <c r="BE35" i="2"/>
  <c r="BE141" i="2"/>
  <c r="BE105" i="2"/>
  <c r="BE80" i="2"/>
  <c r="BE69" i="2"/>
  <c r="BE58" i="2"/>
  <c r="BE28" i="2"/>
  <c r="BE160" i="2"/>
  <c r="BE98" i="2"/>
  <c r="BE84" i="2"/>
  <c r="BE50" i="2"/>
  <c r="BE41" i="2"/>
  <c r="BE31" i="2"/>
  <c r="BE49" i="2"/>
  <c r="BE51" i="2"/>
  <c r="BE77" i="2"/>
  <c r="BE47" i="2"/>
  <c r="BE119" i="2"/>
  <c r="BE166" i="2"/>
  <c r="BE120" i="2"/>
  <c r="BE89" i="2"/>
  <c r="BE15" i="2"/>
  <c r="BE106" i="2"/>
  <c r="BE16" i="2"/>
  <c r="BE11" i="2"/>
  <c r="BE9" i="2"/>
  <c r="BE10" i="2"/>
  <c r="BF7" i="2"/>
  <c r="BF13" i="2" s="1"/>
  <c r="BF172" i="2" l="1"/>
  <c r="BE174" i="2"/>
  <c r="BF171" i="2"/>
  <c r="BF170" i="2"/>
  <c r="BF168" i="2"/>
  <c r="BF169" i="2"/>
  <c r="BF163" i="2"/>
  <c r="BF167" i="2"/>
  <c r="BF161" i="2"/>
  <c r="BF162" i="2"/>
  <c r="BF157" i="2"/>
  <c r="BF158" i="2"/>
  <c r="BF152" i="2"/>
  <c r="BF153" i="2"/>
  <c r="BF156" i="2"/>
  <c r="BF150" i="2"/>
  <c r="BF151" i="2"/>
  <c r="BF146" i="2"/>
  <c r="BF149" i="2"/>
  <c r="BF144" i="2"/>
  <c r="BF145" i="2"/>
  <c r="BF142" i="2"/>
  <c r="BF143" i="2"/>
  <c r="BF138" i="2"/>
  <c r="BF139" i="2"/>
  <c r="BF136" i="2"/>
  <c r="BF137" i="2"/>
  <c r="BF135" i="2"/>
  <c r="BF130" i="2"/>
  <c r="BF129" i="2"/>
  <c r="BF128" i="2"/>
  <c r="BF126" i="2"/>
  <c r="BF127" i="2"/>
  <c r="BF125" i="2"/>
  <c r="BF116" i="2"/>
  <c r="BF115" i="2"/>
  <c r="BF114" i="2"/>
  <c r="BF113" i="2"/>
  <c r="BF111" i="2"/>
  <c r="BF112" i="2"/>
  <c r="BF109" i="2"/>
  <c r="BF110" i="2"/>
  <c r="BF94" i="2"/>
  <c r="BF95" i="2"/>
  <c r="BF92" i="2"/>
  <c r="BF93" i="2"/>
  <c r="BF91" i="2"/>
  <c r="BF86" i="2"/>
  <c r="BF74" i="2"/>
  <c r="BF85" i="2"/>
  <c r="BF72" i="2"/>
  <c r="BF73" i="2"/>
  <c r="BF70" i="2"/>
  <c r="BF71" i="2"/>
  <c r="BF65" i="2"/>
  <c r="BF66" i="2"/>
  <c r="BF63" i="2"/>
  <c r="BF64" i="2"/>
  <c r="BF62" i="2"/>
  <c r="BF60" i="2"/>
  <c r="BF61" i="2"/>
  <c r="BF59" i="2"/>
  <c r="BF45" i="2"/>
  <c r="BF43" i="2"/>
  <c r="BF44" i="2"/>
  <c r="BF32" i="2"/>
  <c r="BF33" i="2"/>
  <c r="BF20" i="2"/>
  <c r="BF21" i="2"/>
  <c r="BF18" i="2"/>
  <c r="BF19" i="2"/>
  <c r="BF17" i="2"/>
  <c r="BF124" i="2"/>
  <c r="BF54" i="2"/>
  <c r="BF155" i="2"/>
  <c r="BF97" i="2"/>
  <c r="BF68" i="2"/>
  <c r="BF48" i="2"/>
  <c r="BF79" i="2"/>
  <c r="BF118" i="2"/>
  <c r="BF104" i="2"/>
  <c r="BF83" i="2"/>
  <c r="BF57" i="2"/>
  <c r="BF40" i="2"/>
  <c r="BF30" i="2"/>
  <c r="BF148" i="2"/>
  <c r="BF108" i="2"/>
  <c r="BF100" i="2"/>
  <c r="BF90" i="2"/>
  <c r="BF107" i="2"/>
  <c r="BF76" i="2"/>
  <c r="BF123" i="2"/>
  <c r="BF56" i="2"/>
  <c r="BF36" i="2"/>
  <c r="BF81" i="2"/>
  <c r="BF52" i="2"/>
  <c r="BF134" i="2"/>
  <c r="BF103" i="2"/>
  <c r="BF82" i="2"/>
  <c r="BF29" i="2"/>
  <c r="BF99" i="2"/>
  <c r="BF38" i="2"/>
  <c r="BF26" i="2"/>
  <c r="BF78" i="2"/>
  <c r="BF53" i="2"/>
  <c r="BF39" i="2"/>
  <c r="BF165" i="2"/>
  <c r="BF133" i="2"/>
  <c r="BF122" i="2"/>
  <c r="BF102" i="2"/>
  <c r="BF88" i="2"/>
  <c r="BF42" i="2"/>
  <c r="BF141" i="2"/>
  <c r="BF101" i="2"/>
  <c r="BF80" i="2"/>
  <c r="BF69" i="2"/>
  <c r="BF50" i="2"/>
  <c r="BF25" i="2"/>
  <c r="BF28" i="2"/>
  <c r="BF24" i="2"/>
  <c r="BF105" i="2"/>
  <c r="BF31" i="2"/>
  <c r="BF23" i="2"/>
  <c r="BF35" i="2"/>
  <c r="BF55" i="2"/>
  <c r="BF37" i="2"/>
  <c r="BF27" i="2"/>
  <c r="BF12" i="2"/>
  <c r="BF14" i="2"/>
  <c r="BF58" i="2"/>
  <c r="BF160" i="2"/>
  <c r="BF132" i="2"/>
  <c r="BF121" i="2"/>
  <c r="BF98" i="2"/>
  <c r="BF84" i="2"/>
  <c r="BF41" i="2"/>
  <c r="BF51" i="2"/>
  <c r="BF49" i="2"/>
  <c r="BF120" i="2"/>
  <c r="BF16" i="2"/>
  <c r="BF166" i="2"/>
  <c r="BF47" i="2"/>
  <c r="BF119" i="2"/>
  <c r="BF89" i="2"/>
  <c r="BF77" i="2"/>
  <c r="BF15" i="2"/>
  <c r="BF106" i="2"/>
  <c r="BF11" i="2"/>
  <c r="BF9" i="2"/>
  <c r="BF10" i="2"/>
  <c r="BG7" i="2"/>
  <c r="BG13" i="2" s="1"/>
  <c r="BF174" i="2" l="1"/>
  <c r="BG172" i="2"/>
  <c r="BG170" i="2"/>
  <c r="BG171" i="2"/>
  <c r="BG168" i="2"/>
  <c r="BG169" i="2"/>
  <c r="BG163" i="2"/>
  <c r="BG167" i="2"/>
  <c r="BG161" i="2"/>
  <c r="BG162" i="2"/>
  <c r="BG157" i="2"/>
  <c r="BG158" i="2"/>
  <c r="BG152" i="2"/>
  <c r="BG156" i="2"/>
  <c r="BG153" i="2"/>
  <c r="BG150" i="2"/>
  <c r="BG151" i="2"/>
  <c r="BG146" i="2"/>
  <c r="BG149" i="2"/>
  <c r="BG145" i="2"/>
  <c r="BG144" i="2"/>
  <c r="BG142" i="2"/>
  <c r="BG143" i="2"/>
  <c r="BG138" i="2"/>
  <c r="BG139" i="2"/>
  <c r="BG136" i="2"/>
  <c r="BG137" i="2"/>
  <c r="BG135" i="2"/>
  <c r="BG130" i="2"/>
  <c r="BG129" i="2"/>
  <c r="BG128" i="2"/>
  <c r="BG126" i="2"/>
  <c r="BG127" i="2"/>
  <c r="BG125" i="2"/>
  <c r="BG116" i="2"/>
  <c r="BG115" i="2"/>
  <c r="BG114" i="2"/>
  <c r="BG113" i="2"/>
  <c r="BG111" i="2"/>
  <c r="BG112" i="2"/>
  <c r="BG109" i="2"/>
  <c r="BG110" i="2"/>
  <c r="BG94" i="2"/>
  <c r="BG95" i="2"/>
  <c r="BG92" i="2"/>
  <c r="BG93" i="2"/>
  <c r="BG91" i="2"/>
  <c r="BG86" i="2"/>
  <c r="BG74" i="2"/>
  <c r="BG85" i="2"/>
  <c r="BG72" i="2"/>
  <c r="BG73" i="2"/>
  <c r="BG70" i="2"/>
  <c r="BG71" i="2"/>
  <c r="BG65" i="2"/>
  <c r="BG66" i="2"/>
  <c r="BG64" i="2"/>
  <c r="BG63" i="2"/>
  <c r="BG62" i="2"/>
  <c r="BG60" i="2"/>
  <c r="BG61" i="2"/>
  <c r="BG59" i="2"/>
  <c r="BG45" i="2"/>
  <c r="BG43" i="2"/>
  <c r="BG44" i="2"/>
  <c r="BG32" i="2"/>
  <c r="BG33" i="2"/>
  <c r="BG20" i="2"/>
  <c r="BG21" i="2"/>
  <c r="BG18" i="2"/>
  <c r="BG19" i="2"/>
  <c r="BG17" i="2"/>
  <c r="BG118" i="2"/>
  <c r="BG104" i="2"/>
  <c r="BG97" i="2"/>
  <c r="BG48" i="2"/>
  <c r="BG40" i="2"/>
  <c r="BG79" i="2"/>
  <c r="BG108" i="2"/>
  <c r="BG57" i="2"/>
  <c r="BG30" i="2"/>
  <c r="BG26" i="2"/>
  <c r="BG155" i="2"/>
  <c r="BG124" i="2"/>
  <c r="BG83" i="2"/>
  <c r="BG68" i="2"/>
  <c r="BG54" i="2"/>
  <c r="BG148" i="2"/>
  <c r="BG123" i="2"/>
  <c r="BG78" i="2"/>
  <c r="BG53" i="2"/>
  <c r="BG39" i="2"/>
  <c r="BG122" i="2"/>
  <c r="BG102" i="2"/>
  <c r="BG99" i="2"/>
  <c r="BG81" i="2"/>
  <c r="BG76" i="2"/>
  <c r="BG134" i="2"/>
  <c r="BG56" i="2"/>
  <c r="BG165" i="2"/>
  <c r="BG133" i="2"/>
  <c r="BG107" i="2"/>
  <c r="BG103" i="2"/>
  <c r="BG100" i="2"/>
  <c r="BG90" i="2"/>
  <c r="BG82" i="2"/>
  <c r="BG36" i="2"/>
  <c r="BG29" i="2"/>
  <c r="BG88" i="2"/>
  <c r="BG58" i="2"/>
  <c r="BG132" i="2"/>
  <c r="BG55" i="2"/>
  <c r="BG41" i="2"/>
  <c r="BG37" i="2"/>
  <c r="BG27" i="2"/>
  <c r="BG14" i="2"/>
  <c r="BG25" i="2"/>
  <c r="BG38" i="2"/>
  <c r="BG35" i="2"/>
  <c r="BG24" i="2"/>
  <c r="BG160" i="2"/>
  <c r="BG101" i="2"/>
  <c r="BG98" i="2"/>
  <c r="BG69" i="2"/>
  <c r="BG28" i="2"/>
  <c r="BG141" i="2"/>
  <c r="BG80" i="2"/>
  <c r="BG50" i="2"/>
  <c r="BG31" i="2"/>
  <c r="BG12" i="2"/>
  <c r="BG52" i="2"/>
  <c r="BG42" i="2"/>
  <c r="BG121" i="2"/>
  <c r="BG105" i="2"/>
  <c r="BG84" i="2"/>
  <c r="BG23" i="2"/>
  <c r="BG49" i="2"/>
  <c r="BG51" i="2"/>
  <c r="BG15" i="2"/>
  <c r="BG9" i="2"/>
  <c r="BG89" i="2"/>
  <c r="BG77" i="2"/>
  <c r="BG120" i="2"/>
  <c r="BG16" i="2"/>
  <c r="BG106" i="2"/>
  <c r="BG47" i="2"/>
  <c r="BG119" i="2"/>
  <c r="BG166" i="2"/>
  <c r="BG11" i="2"/>
  <c r="BG10" i="2"/>
  <c r="BH7" i="2"/>
  <c r="BH13" i="2" s="1"/>
  <c r="BH172" i="2" l="1"/>
  <c r="BG174" i="2"/>
  <c r="BH171" i="2"/>
  <c r="BH170" i="2"/>
  <c r="BH168" i="2"/>
  <c r="BH169" i="2"/>
  <c r="BH163" i="2"/>
  <c r="BH167" i="2"/>
  <c r="BH161" i="2"/>
  <c r="BH162" i="2"/>
  <c r="BH157" i="2"/>
  <c r="BH158" i="2"/>
  <c r="BH152" i="2"/>
  <c r="BH153" i="2"/>
  <c r="BH156" i="2"/>
  <c r="BH150" i="2"/>
  <c r="BH151" i="2"/>
  <c r="BH146" i="2"/>
  <c r="BH149" i="2"/>
  <c r="BH144" i="2"/>
  <c r="BH145" i="2"/>
  <c r="BH142" i="2"/>
  <c r="BH143" i="2"/>
  <c r="BH138" i="2"/>
  <c r="BH139" i="2"/>
  <c r="BH136" i="2"/>
  <c r="BH137" i="2"/>
  <c r="BH135" i="2"/>
  <c r="BH130" i="2"/>
  <c r="BH129" i="2"/>
  <c r="BH128" i="2"/>
  <c r="BH126" i="2"/>
  <c r="BH127" i="2"/>
  <c r="BH125" i="2"/>
  <c r="BH116" i="2"/>
  <c r="BH115" i="2"/>
  <c r="BH114" i="2"/>
  <c r="BH113" i="2"/>
  <c r="BH111" i="2"/>
  <c r="BH112" i="2"/>
  <c r="BH109" i="2"/>
  <c r="BH110" i="2"/>
  <c r="BH94" i="2"/>
  <c r="BH95" i="2"/>
  <c r="BH92" i="2"/>
  <c r="BH93" i="2"/>
  <c r="BH91" i="2"/>
  <c r="BH86" i="2"/>
  <c r="BH74" i="2"/>
  <c r="BH85" i="2"/>
  <c r="BH72" i="2"/>
  <c r="BH73" i="2"/>
  <c r="BH70" i="2"/>
  <c r="BH71" i="2"/>
  <c r="BH65" i="2"/>
  <c r="BH66" i="2"/>
  <c r="BH63" i="2"/>
  <c r="BH64" i="2"/>
  <c r="BH62" i="2"/>
  <c r="BH60" i="2"/>
  <c r="BH61" i="2"/>
  <c r="BH59" i="2"/>
  <c r="BH45" i="2"/>
  <c r="BH43" i="2"/>
  <c r="BH44" i="2"/>
  <c r="BH32" i="2"/>
  <c r="BH33" i="2"/>
  <c r="BH20" i="2"/>
  <c r="BH21" i="2"/>
  <c r="BH18" i="2"/>
  <c r="BH19" i="2"/>
  <c r="BH17" i="2"/>
  <c r="BH155" i="2"/>
  <c r="BH118" i="2"/>
  <c r="BH104" i="2"/>
  <c r="BH83" i="2"/>
  <c r="BH97" i="2"/>
  <c r="BH68" i="2"/>
  <c r="BH54" i="2"/>
  <c r="BH148" i="2"/>
  <c r="BH103" i="2"/>
  <c r="BH124" i="2"/>
  <c r="BH30" i="2"/>
  <c r="BH79" i="2"/>
  <c r="BH57" i="2"/>
  <c r="BH48" i="2"/>
  <c r="BH40" i="2"/>
  <c r="BH123" i="2"/>
  <c r="BH39" i="2"/>
  <c r="BH36" i="2"/>
  <c r="BH29" i="2"/>
  <c r="BH26" i="2"/>
  <c r="BH134" i="2"/>
  <c r="BH108" i="2"/>
  <c r="BH56" i="2"/>
  <c r="BH53" i="2"/>
  <c r="BH81" i="2"/>
  <c r="BH100" i="2"/>
  <c r="BH90" i="2"/>
  <c r="BH165" i="2"/>
  <c r="BH133" i="2"/>
  <c r="BH122" i="2"/>
  <c r="BH102" i="2"/>
  <c r="BH88" i="2"/>
  <c r="BH76" i="2"/>
  <c r="BH58" i="2"/>
  <c r="BH35" i="2"/>
  <c r="BH82" i="2"/>
  <c r="BH78" i="2"/>
  <c r="BH107" i="2"/>
  <c r="BH99" i="2"/>
  <c r="BH121" i="2"/>
  <c r="BH41" i="2"/>
  <c r="BH23" i="2"/>
  <c r="BH12" i="2"/>
  <c r="BH25" i="2"/>
  <c r="BH52" i="2"/>
  <c r="BH24" i="2"/>
  <c r="BH141" i="2"/>
  <c r="BH132" i="2"/>
  <c r="BH84" i="2"/>
  <c r="BH69" i="2"/>
  <c r="BH27" i="2"/>
  <c r="BH42" i="2"/>
  <c r="BH38" i="2"/>
  <c r="BH105" i="2"/>
  <c r="BH37" i="2"/>
  <c r="BH14" i="2"/>
  <c r="BH80" i="2"/>
  <c r="BH55" i="2"/>
  <c r="BH28" i="2"/>
  <c r="BH160" i="2"/>
  <c r="BH101" i="2"/>
  <c r="BH98" i="2"/>
  <c r="BH50" i="2"/>
  <c r="BH31" i="2"/>
  <c r="BH51" i="2"/>
  <c r="BH49" i="2"/>
  <c r="BH120" i="2"/>
  <c r="BH47" i="2"/>
  <c r="BH119" i="2"/>
  <c r="BH16" i="2"/>
  <c r="BH77" i="2"/>
  <c r="BH15" i="2"/>
  <c r="BH106" i="2"/>
  <c r="BH11" i="2"/>
  <c r="BH89" i="2"/>
  <c r="BH166" i="2"/>
  <c r="BH9" i="2"/>
  <c r="BH10" i="2"/>
  <c r="BI7" i="2"/>
  <c r="BI13" i="2" s="1"/>
  <c r="BI172" i="2" l="1"/>
  <c r="BH174" i="2"/>
  <c r="BI170" i="2"/>
  <c r="BI171" i="2"/>
  <c r="BI168" i="2"/>
  <c r="BI169" i="2"/>
  <c r="BI163" i="2"/>
  <c r="BI167" i="2"/>
  <c r="BI161" i="2"/>
  <c r="BI162" i="2"/>
  <c r="BI157" i="2"/>
  <c r="BI158" i="2"/>
  <c r="BI152" i="2"/>
  <c r="BI156" i="2"/>
  <c r="BI153" i="2"/>
  <c r="BI150" i="2"/>
  <c r="BI151" i="2"/>
  <c r="BI146" i="2"/>
  <c r="BI149" i="2"/>
  <c r="BI144" i="2"/>
  <c r="BI145" i="2"/>
  <c r="BI142" i="2"/>
  <c r="BI143" i="2"/>
  <c r="BI138" i="2"/>
  <c r="BI139" i="2"/>
  <c r="BI136" i="2"/>
  <c r="BI137" i="2"/>
  <c r="BI135" i="2"/>
  <c r="BI129" i="2"/>
  <c r="BI130" i="2"/>
  <c r="BI128" i="2"/>
  <c r="BI126" i="2"/>
  <c r="BI127" i="2"/>
  <c r="BI125" i="2"/>
  <c r="BI116" i="2"/>
  <c r="BI114" i="2"/>
  <c r="BI115" i="2"/>
  <c r="BI113" i="2"/>
  <c r="BI111" i="2"/>
  <c r="BI112" i="2"/>
  <c r="BI109" i="2"/>
  <c r="BI110" i="2"/>
  <c r="BI94" i="2"/>
  <c r="BI95" i="2"/>
  <c r="BI92" i="2"/>
  <c r="BI93" i="2"/>
  <c r="BI91" i="2"/>
  <c r="BI86" i="2"/>
  <c r="BI74" i="2"/>
  <c r="BI85" i="2"/>
  <c r="BI72" i="2"/>
  <c r="BI73" i="2"/>
  <c r="BI70" i="2"/>
  <c r="BI71" i="2"/>
  <c r="BI65" i="2"/>
  <c r="BI66" i="2"/>
  <c r="BI63" i="2"/>
  <c r="BI64" i="2"/>
  <c r="BI62" i="2"/>
  <c r="BI60" i="2"/>
  <c r="BI61" i="2"/>
  <c r="BI59" i="2"/>
  <c r="BI45" i="2"/>
  <c r="BI43" i="2"/>
  <c r="BI44" i="2"/>
  <c r="BI32" i="2"/>
  <c r="BI33" i="2"/>
  <c r="BI20" i="2"/>
  <c r="BI21" i="2"/>
  <c r="BI18" i="2"/>
  <c r="BI19" i="2"/>
  <c r="BI17" i="2"/>
  <c r="BI124" i="2"/>
  <c r="BI30" i="2"/>
  <c r="BI118" i="2"/>
  <c r="BI104" i="2"/>
  <c r="BI57" i="2"/>
  <c r="BI48" i="2"/>
  <c r="BI148" i="2"/>
  <c r="BI82" i="2"/>
  <c r="BI97" i="2"/>
  <c r="BI79" i="2"/>
  <c r="BI68" i="2"/>
  <c r="BI54" i="2"/>
  <c r="BI40" i="2"/>
  <c r="BI155" i="2"/>
  <c r="BI83" i="2"/>
  <c r="BI26" i="2"/>
  <c r="BI134" i="2"/>
  <c r="BI100" i="2"/>
  <c r="BI29" i="2"/>
  <c r="BI133" i="2"/>
  <c r="BI102" i="2"/>
  <c r="BI123" i="2"/>
  <c r="BI108" i="2"/>
  <c r="BI90" i="2"/>
  <c r="BI36" i="2"/>
  <c r="BI107" i="2"/>
  <c r="BI76" i="2"/>
  <c r="BI52" i="2"/>
  <c r="BI165" i="2"/>
  <c r="BI122" i="2"/>
  <c r="BI99" i="2"/>
  <c r="BI88" i="2"/>
  <c r="BI81" i="2"/>
  <c r="BI103" i="2"/>
  <c r="BI78" i="2"/>
  <c r="BI56" i="2"/>
  <c r="BI53" i="2"/>
  <c r="BI39" i="2"/>
  <c r="BI58" i="2"/>
  <c r="BI160" i="2"/>
  <c r="BI141" i="2"/>
  <c r="BI98" i="2"/>
  <c r="BI84" i="2"/>
  <c r="BI69" i="2"/>
  <c r="BI55" i="2"/>
  <c r="BI41" i="2"/>
  <c r="BI37" i="2"/>
  <c r="BI25" i="2"/>
  <c r="BI38" i="2"/>
  <c r="BI121" i="2"/>
  <c r="BI101" i="2"/>
  <c r="BI23" i="2"/>
  <c r="BI12" i="2"/>
  <c r="BI24" i="2"/>
  <c r="BI50" i="2"/>
  <c r="BI31" i="2"/>
  <c r="BI27" i="2"/>
  <c r="BI14" i="2"/>
  <c r="BI80" i="2"/>
  <c r="BI42" i="2"/>
  <c r="BI35" i="2"/>
  <c r="BI28" i="2"/>
  <c r="BI132" i="2"/>
  <c r="BI105" i="2"/>
  <c r="BI51" i="2"/>
  <c r="BI49" i="2"/>
  <c r="BI120" i="2"/>
  <c r="BI16" i="2"/>
  <c r="BI47" i="2"/>
  <c r="BI119" i="2"/>
  <c r="BI166" i="2"/>
  <c r="BI89" i="2"/>
  <c r="BI77" i="2"/>
  <c r="BI15" i="2"/>
  <c r="BI106" i="2"/>
  <c r="BI11" i="2"/>
  <c r="BI9" i="2"/>
  <c r="BI10" i="2"/>
  <c r="BJ7" i="2"/>
  <c r="BJ13" i="2" s="1"/>
  <c r="BJ172" i="2" l="1"/>
  <c r="BI174" i="2"/>
  <c r="BJ171" i="2"/>
  <c r="BJ170" i="2"/>
  <c r="BJ168" i="2"/>
  <c r="BJ169" i="2"/>
  <c r="BJ163" i="2"/>
  <c r="BJ167" i="2"/>
  <c r="BJ161" i="2"/>
  <c r="BJ162" i="2"/>
  <c r="BJ157" i="2"/>
  <c r="BJ158" i="2"/>
  <c r="BJ152" i="2"/>
  <c r="BJ153" i="2"/>
  <c r="BJ156" i="2"/>
  <c r="BJ150" i="2"/>
  <c r="BJ151" i="2"/>
  <c r="BJ146" i="2"/>
  <c r="BJ149" i="2"/>
  <c r="BJ144" i="2"/>
  <c r="BJ145" i="2"/>
  <c r="BJ142" i="2"/>
  <c r="BJ143" i="2"/>
  <c r="BJ138" i="2"/>
  <c r="BJ139" i="2"/>
  <c r="BJ136" i="2"/>
  <c r="BJ137" i="2"/>
  <c r="BJ135" i="2"/>
  <c r="BJ130" i="2"/>
  <c r="BJ129" i="2"/>
  <c r="BJ128" i="2"/>
  <c r="BJ126" i="2"/>
  <c r="BJ127" i="2"/>
  <c r="BJ125" i="2"/>
  <c r="BJ116" i="2"/>
  <c r="BJ115" i="2"/>
  <c r="BJ114" i="2"/>
  <c r="BJ113" i="2"/>
  <c r="BJ111" i="2"/>
  <c r="BJ112" i="2"/>
  <c r="BJ109" i="2"/>
  <c r="BJ110" i="2"/>
  <c r="BJ94" i="2"/>
  <c r="BJ95" i="2"/>
  <c r="BJ92" i="2"/>
  <c r="BJ93" i="2"/>
  <c r="BJ91" i="2"/>
  <c r="BJ86" i="2"/>
  <c r="BJ74" i="2"/>
  <c r="BJ85" i="2"/>
  <c r="BJ72" i="2"/>
  <c r="BJ73" i="2"/>
  <c r="BJ70" i="2"/>
  <c r="BJ71" i="2"/>
  <c r="BJ65" i="2"/>
  <c r="BJ66" i="2"/>
  <c r="BJ64" i="2"/>
  <c r="BJ63" i="2"/>
  <c r="BJ62" i="2"/>
  <c r="BJ60" i="2"/>
  <c r="BJ61" i="2"/>
  <c r="BJ59" i="2"/>
  <c r="BJ45" i="2"/>
  <c r="BJ43" i="2"/>
  <c r="BJ44" i="2"/>
  <c r="BJ32" i="2"/>
  <c r="BJ33" i="2"/>
  <c r="BJ20" i="2"/>
  <c r="BJ21" i="2"/>
  <c r="BJ18" i="2"/>
  <c r="BJ19" i="2"/>
  <c r="BJ17" i="2"/>
  <c r="BJ83" i="2"/>
  <c r="BJ30" i="2"/>
  <c r="BJ124" i="2"/>
  <c r="BJ57" i="2"/>
  <c r="BJ123" i="2"/>
  <c r="BJ108" i="2"/>
  <c r="BJ155" i="2"/>
  <c r="BJ118" i="2"/>
  <c r="BJ97" i="2"/>
  <c r="BJ54" i="2"/>
  <c r="BJ48" i="2"/>
  <c r="BJ26" i="2"/>
  <c r="BJ104" i="2"/>
  <c r="BJ79" i="2"/>
  <c r="BJ68" i="2"/>
  <c r="BJ40" i="2"/>
  <c r="BJ53" i="2"/>
  <c r="BJ165" i="2"/>
  <c r="BJ102" i="2"/>
  <c r="BJ88" i="2"/>
  <c r="BJ148" i="2"/>
  <c r="BJ82" i="2"/>
  <c r="BJ78" i="2"/>
  <c r="BJ36" i="2"/>
  <c r="BJ29" i="2"/>
  <c r="BJ107" i="2"/>
  <c r="BJ76" i="2"/>
  <c r="BJ58" i="2"/>
  <c r="BJ103" i="2"/>
  <c r="BJ90" i="2"/>
  <c r="BJ56" i="2"/>
  <c r="BJ39" i="2"/>
  <c r="BJ81" i="2"/>
  <c r="BJ52" i="2"/>
  <c r="BJ134" i="2"/>
  <c r="BJ100" i="2"/>
  <c r="BJ133" i="2"/>
  <c r="BJ122" i="2"/>
  <c r="BJ99" i="2"/>
  <c r="BJ160" i="2"/>
  <c r="BJ84" i="2"/>
  <c r="BJ41" i="2"/>
  <c r="BJ12" i="2"/>
  <c r="BJ14" i="2"/>
  <c r="BJ42" i="2"/>
  <c r="BJ35" i="2"/>
  <c r="BJ105" i="2"/>
  <c r="BJ101" i="2"/>
  <c r="BJ69" i="2"/>
  <c r="BJ38" i="2"/>
  <c r="BJ28" i="2"/>
  <c r="BJ24" i="2"/>
  <c r="BJ132" i="2"/>
  <c r="BJ98" i="2"/>
  <c r="BJ80" i="2"/>
  <c r="BJ50" i="2"/>
  <c r="BJ37" i="2"/>
  <c r="BJ31" i="2"/>
  <c r="BJ23" i="2"/>
  <c r="BJ25" i="2"/>
  <c r="BJ55" i="2"/>
  <c r="BJ141" i="2"/>
  <c r="BJ121" i="2"/>
  <c r="BJ27" i="2"/>
  <c r="BJ49" i="2"/>
  <c r="BJ51" i="2"/>
  <c r="BJ47" i="2"/>
  <c r="BJ15" i="2"/>
  <c r="BJ106" i="2"/>
  <c r="BJ120" i="2"/>
  <c r="BJ16" i="2"/>
  <c r="BJ166" i="2"/>
  <c r="BJ119" i="2"/>
  <c r="BJ89" i="2"/>
  <c r="BJ77" i="2"/>
  <c r="BJ11" i="2"/>
  <c r="BJ9" i="2"/>
  <c r="BJ10" i="2"/>
  <c r="BK7" i="2"/>
  <c r="BK13" i="2" s="1"/>
  <c r="BJ174" i="2" l="1"/>
  <c r="BK172" i="2"/>
  <c r="BK170" i="2"/>
  <c r="BK171" i="2"/>
  <c r="BK168" i="2"/>
  <c r="BK169" i="2"/>
  <c r="BK163" i="2"/>
  <c r="BK167" i="2"/>
  <c r="BK161" i="2"/>
  <c r="BK162" i="2"/>
  <c r="BK157" i="2"/>
  <c r="BK158" i="2"/>
  <c r="BK152" i="2"/>
  <c r="BK153" i="2"/>
  <c r="BK156" i="2"/>
  <c r="BK150" i="2"/>
  <c r="BK151" i="2"/>
  <c r="BK146" i="2"/>
  <c r="BK149" i="2"/>
  <c r="BK144" i="2"/>
  <c r="BK145" i="2"/>
  <c r="BK142" i="2"/>
  <c r="BK143" i="2"/>
  <c r="BK138" i="2"/>
  <c r="BK139" i="2"/>
  <c r="BK136" i="2"/>
  <c r="BK137" i="2"/>
  <c r="BK135" i="2"/>
  <c r="BK129" i="2"/>
  <c r="BK130" i="2"/>
  <c r="BK128" i="2"/>
  <c r="BK126" i="2"/>
  <c r="BK127" i="2"/>
  <c r="BK125" i="2"/>
  <c r="BK116" i="2"/>
  <c r="BK114" i="2"/>
  <c r="BK115" i="2"/>
  <c r="BK113" i="2"/>
  <c r="BK111" i="2"/>
  <c r="BK112" i="2"/>
  <c r="BK109" i="2"/>
  <c r="BK110" i="2"/>
  <c r="BK94" i="2"/>
  <c r="BK95" i="2"/>
  <c r="BK92" i="2"/>
  <c r="BK93" i="2"/>
  <c r="BK91" i="2"/>
  <c r="BK86" i="2"/>
  <c r="BK74" i="2"/>
  <c r="BK85" i="2"/>
  <c r="BK72" i="2"/>
  <c r="BK73" i="2"/>
  <c r="BK70" i="2"/>
  <c r="BK71" i="2"/>
  <c r="BK65" i="2"/>
  <c r="BK66" i="2"/>
  <c r="BK63" i="2"/>
  <c r="BK64" i="2"/>
  <c r="BK62" i="2"/>
  <c r="BK60" i="2"/>
  <c r="BK61" i="2"/>
  <c r="BK59" i="2"/>
  <c r="BK45" i="2"/>
  <c r="BK43" i="2"/>
  <c r="BK44" i="2"/>
  <c r="BK32" i="2"/>
  <c r="BK33" i="2"/>
  <c r="BK20" i="2"/>
  <c r="BK21" i="2"/>
  <c r="BK18" i="2"/>
  <c r="BK19" i="2"/>
  <c r="BK17" i="2"/>
  <c r="BK155" i="2"/>
  <c r="BK79" i="2"/>
  <c r="BK68" i="2"/>
  <c r="BK54" i="2"/>
  <c r="BK40" i="2"/>
  <c r="BK118" i="2"/>
  <c r="BK104" i="2"/>
  <c r="BK97" i="2"/>
  <c r="BK134" i="2"/>
  <c r="BK123" i="2"/>
  <c r="BK103" i="2"/>
  <c r="BK100" i="2"/>
  <c r="BK124" i="2"/>
  <c r="BK83" i="2"/>
  <c r="BK57" i="2"/>
  <c r="BK48" i="2"/>
  <c r="BK30" i="2"/>
  <c r="BK108" i="2"/>
  <c r="BK90" i="2"/>
  <c r="BK82" i="2"/>
  <c r="BK29" i="2"/>
  <c r="BK133" i="2"/>
  <c r="BK122" i="2"/>
  <c r="BK88" i="2"/>
  <c r="BK148" i="2"/>
  <c r="BK78" i="2"/>
  <c r="BK53" i="2"/>
  <c r="BK36" i="2"/>
  <c r="BK165" i="2"/>
  <c r="BK102" i="2"/>
  <c r="BK99" i="2"/>
  <c r="BK81" i="2"/>
  <c r="BK76" i="2"/>
  <c r="BK39" i="2"/>
  <c r="BK107" i="2"/>
  <c r="BK52" i="2"/>
  <c r="BK42" i="2"/>
  <c r="BK35" i="2"/>
  <c r="BK26" i="2"/>
  <c r="BK56" i="2"/>
  <c r="BK121" i="2"/>
  <c r="BK84" i="2"/>
  <c r="BK12" i="2"/>
  <c r="BK141" i="2"/>
  <c r="BK132" i="2"/>
  <c r="BK101" i="2"/>
  <c r="BK37" i="2"/>
  <c r="BK27" i="2"/>
  <c r="BK58" i="2"/>
  <c r="BK38" i="2"/>
  <c r="BK24" i="2"/>
  <c r="BK98" i="2"/>
  <c r="BK23" i="2"/>
  <c r="BK25" i="2"/>
  <c r="BK80" i="2"/>
  <c r="BK69" i="2"/>
  <c r="BK55" i="2"/>
  <c r="BK14" i="2"/>
  <c r="BK28" i="2"/>
  <c r="BK160" i="2"/>
  <c r="BK105" i="2"/>
  <c r="BK50" i="2"/>
  <c r="BK41" i="2"/>
  <c r="BK31" i="2"/>
  <c r="BK51" i="2"/>
  <c r="BK49" i="2"/>
  <c r="BK47" i="2"/>
  <c r="BK15" i="2"/>
  <c r="BK119" i="2"/>
  <c r="BK106" i="2"/>
  <c r="BK77" i="2"/>
  <c r="BK120" i="2"/>
  <c r="BK16" i="2"/>
  <c r="BK166" i="2"/>
  <c r="BK89" i="2"/>
  <c r="BK11" i="2"/>
  <c r="BK9" i="2"/>
  <c r="BK10" i="2"/>
  <c r="BL7" i="2"/>
  <c r="BL13" i="2" s="1"/>
  <c r="BL172" i="2" l="1"/>
  <c r="BK174" i="2"/>
  <c r="BL170" i="2"/>
  <c r="BL171" i="2"/>
  <c r="BL168" i="2"/>
  <c r="BL169" i="2"/>
  <c r="BL163" i="2"/>
  <c r="BL167" i="2"/>
  <c r="BL161" i="2"/>
  <c r="BL162" i="2"/>
  <c r="BL157" i="2"/>
  <c r="BL158" i="2"/>
  <c r="BL152" i="2"/>
  <c r="BL156" i="2"/>
  <c r="BL153" i="2"/>
  <c r="BL150" i="2"/>
  <c r="BL151" i="2"/>
  <c r="BL146" i="2"/>
  <c r="BL149" i="2"/>
  <c r="BL144" i="2"/>
  <c r="BL145" i="2"/>
  <c r="BL142" i="2"/>
  <c r="BL143" i="2"/>
  <c r="BL138" i="2"/>
  <c r="BL139" i="2"/>
  <c r="BL136" i="2"/>
  <c r="BL137" i="2"/>
  <c r="BL135" i="2"/>
  <c r="BL130" i="2"/>
  <c r="BL129" i="2"/>
  <c r="BL128" i="2"/>
  <c r="BL126" i="2"/>
  <c r="BL127" i="2"/>
  <c r="BL125" i="2"/>
  <c r="BL116" i="2"/>
  <c r="BL115" i="2"/>
  <c r="BL114" i="2"/>
  <c r="BL113" i="2"/>
  <c r="BL111" i="2"/>
  <c r="BL112" i="2"/>
  <c r="BL109" i="2"/>
  <c r="BL110" i="2"/>
  <c r="BL94" i="2"/>
  <c r="BL95" i="2"/>
  <c r="BL92" i="2"/>
  <c r="BL93" i="2"/>
  <c r="BL91" i="2"/>
  <c r="BL86" i="2"/>
  <c r="BL74" i="2"/>
  <c r="BL85" i="2"/>
  <c r="BL72" i="2"/>
  <c r="BL73" i="2"/>
  <c r="BL70" i="2"/>
  <c r="BL71" i="2"/>
  <c r="BL65" i="2"/>
  <c r="BL66" i="2"/>
  <c r="BL64" i="2"/>
  <c r="BL63" i="2"/>
  <c r="BL62" i="2"/>
  <c r="BL60" i="2"/>
  <c r="BL61" i="2"/>
  <c r="BL59" i="2"/>
  <c r="BL45" i="2"/>
  <c r="BL43" i="2"/>
  <c r="BL44" i="2"/>
  <c r="BL32" i="2"/>
  <c r="BL33" i="2"/>
  <c r="BL20" i="2"/>
  <c r="BL21" i="2"/>
  <c r="BL18" i="2"/>
  <c r="BL19" i="2"/>
  <c r="BL17" i="2"/>
  <c r="BL124" i="2"/>
  <c r="BL79" i="2"/>
  <c r="BL48" i="2"/>
  <c r="BL118" i="2"/>
  <c r="BL104" i="2"/>
  <c r="BL83" i="2"/>
  <c r="BL57" i="2"/>
  <c r="BL54" i="2"/>
  <c r="BL40" i="2"/>
  <c r="BL30" i="2"/>
  <c r="BL90" i="2"/>
  <c r="BL155" i="2"/>
  <c r="BL97" i="2"/>
  <c r="BL68" i="2"/>
  <c r="BL107" i="2"/>
  <c r="BL99" i="2"/>
  <c r="BL148" i="2"/>
  <c r="BL123" i="2"/>
  <c r="BL103" i="2"/>
  <c r="BL82" i="2"/>
  <c r="BL78" i="2"/>
  <c r="BL39" i="2"/>
  <c r="BL36" i="2"/>
  <c r="BL29" i="2"/>
  <c r="BL165" i="2"/>
  <c r="BL76" i="2"/>
  <c r="BL52" i="2"/>
  <c r="BL26" i="2"/>
  <c r="BL134" i="2"/>
  <c r="BL108" i="2"/>
  <c r="BL100" i="2"/>
  <c r="BL56" i="2"/>
  <c r="BL53" i="2"/>
  <c r="BL133" i="2"/>
  <c r="BL81" i="2"/>
  <c r="BL122" i="2"/>
  <c r="BL102" i="2"/>
  <c r="BL88" i="2"/>
  <c r="BL58" i="2"/>
  <c r="BL160" i="2"/>
  <c r="BL132" i="2"/>
  <c r="BL55" i="2"/>
  <c r="BL50" i="2"/>
  <c r="BL31" i="2"/>
  <c r="BL25" i="2"/>
  <c r="BL14" i="2"/>
  <c r="BL42" i="2"/>
  <c r="BL121" i="2"/>
  <c r="BL98" i="2"/>
  <c r="BL84" i="2"/>
  <c r="BL80" i="2"/>
  <c r="BL41" i="2"/>
  <c r="BL37" i="2"/>
  <c r="BL23" i="2"/>
  <c r="BL12" i="2"/>
  <c r="BL24" i="2"/>
  <c r="BL141" i="2"/>
  <c r="BL69" i="2"/>
  <c r="BL27" i="2"/>
  <c r="BL38" i="2"/>
  <c r="BL35" i="2"/>
  <c r="BL28" i="2"/>
  <c r="BL105" i="2"/>
  <c r="BL101" i="2"/>
  <c r="BL51" i="2"/>
  <c r="BL49" i="2"/>
  <c r="BL89" i="2"/>
  <c r="BL106" i="2"/>
  <c r="BL47" i="2"/>
  <c r="BL119" i="2"/>
  <c r="BL16" i="2"/>
  <c r="BL77" i="2"/>
  <c r="BL120" i="2"/>
  <c r="BL15" i="2"/>
  <c r="BL166" i="2"/>
  <c r="BL11" i="2"/>
  <c r="BL9" i="2"/>
  <c r="BL10" i="2"/>
  <c r="BM7" i="2"/>
  <c r="BM13" i="2" s="1"/>
  <c r="BL174" i="2" l="1"/>
  <c r="BM172" i="2"/>
  <c r="BM170" i="2"/>
  <c r="BM171" i="2"/>
  <c r="BM168" i="2"/>
  <c r="BM169" i="2"/>
  <c r="BM163" i="2"/>
  <c r="BM167" i="2"/>
  <c r="BM161" i="2"/>
  <c r="BM162" i="2"/>
  <c r="BM157" i="2"/>
  <c r="BM158" i="2"/>
  <c r="BM152" i="2"/>
  <c r="BM153" i="2"/>
  <c r="BM156" i="2"/>
  <c r="BM150" i="2"/>
  <c r="BM151" i="2"/>
  <c r="BM146" i="2"/>
  <c r="BM149" i="2"/>
  <c r="BM144" i="2"/>
  <c r="BM145" i="2"/>
  <c r="BM142" i="2"/>
  <c r="BM143" i="2"/>
  <c r="BM138" i="2"/>
  <c r="BM139" i="2"/>
  <c r="BM136" i="2"/>
  <c r="BM137" i="2"/>
  <c r="BM135" i="2"/>
  <c r="BM129" i="2"/>
  <c r="BM130" i="2"/>
  <c r="BM128" i="2"/>
  <c r="BM126" i="2"/>
  <c r="BM127" i="2"/>
  <c r="BM125" i="2"/>
  <c r="BM116" i="2"/>
  <c r="BM114" i="2"/>
  <c r="BM115" i="2"/>
  <c r="BM113" i="2"/>
  <c r="BM111" i="2"/>
  <c r="BM112" i="2"/>
  <c r="BM109" i="2"/>
  <c r="BM110" i="2"/>
  <c r="BM94" i="2"/>
  <c r="BM95" i="2"/>
  <c r="BM92" i="2"/>
  <c r="BM93" i="2"/>
  <c r="BM91" i="2"/>
  <c r="BM86" i="2"/>
  <c r="BM74" i="2"/>
  <c r="BM85" i="2"/>
  <c r="BM72" i="2"/>
  <c r="BM73" i="2"/>
  <c r="BM70" i="2"/>
  <c r="BM71" i="2"/>
  <c r="BM65" i="2"/>
  <c r="BM66" i="2"/>
  <c r="BM63" i="2"/>
  <c r="BM64" i="2"/>
  <c r="BM62" i="2"/>
  <c r="BM60" i="2"/>
  <c r="BM61" i="2"/>
  <c r="BM59" i="2"/>
  <c r="BM45" i="2"/>
  <c r="BM43" i="2"/>
  <c r="BM44" i="2"/>
  <c r="BM32" i="2"/>
  <c r="BM33" i="2"/>
  <c r="BM20" i="2"/>
  <c r="BM21" i="2"/>
  <c r="BM18" i="2"/>
  <c r="BM19" i="2"/>
  <c r="BM17" i="2"/>
  <c r="BM155" i="2"/>
  <c r="BM83" i="2"/>
  <c r="BM30" i="2"/>
  <c r="BM26" i="2"/>
  <c r="BM134" i="2"/>
  <c r="BM100" i="2"/>
  <c r="BM118" i="2"/>
  <c r="BM104" i="2"/>
  <c r="BM97" i="2"/>
  <c r="BM57" i="2"/>
  <c r="BM48" i="2"/>
  <c r="BM124" i="2"/>
  <c r="BM79" i="2"/>
  <c r="BM68" i="2"/>
  <c r="BM54" i="2"/>
  <c r="BM40" i="2"/>
  <c r="BM108" i="2"/>
  <c r="BM78" i="2"/>
  <c r="BM39" i="2"/>
  <c r="BM29" i="2"/>
  <c r="BM102" i="2"/>
  <c r="BM99" i="2"/>
  <c r="BM56" i="2"/>
  <c r="BM133" i="2"/>
  <c r="BM122" i="2"/>
  <c r="BM107" i="2"/>
  <c r="BM81" i="2"/>
  <c r="BM58" i="2"/>
  <c r="BM148" i="2"/>
  <c r="BM123" i="2"/>
  <c r="BM90" i="2"/>
  <c r="BM82" i="2"/>
  <c r="BM53" i="2"/>
  <c r="BM36" i="2"/>
  <c r="BM76" i="2"/>
  <c r="BM52" i="2"/>
  <c r="BM38" i="2"/>
  <c r="BM103" i="2"/>
  <c r="BM165" i="2"/>
  <c r="BM88" i="2"/>
  <c r="BM42" i="2"/>
  <c r="BM35" i="2"/>
  <c r="BM28" i="2"/>
  <c r="BM24" i="2"/>
  <c r="BM105" i="2"/>
  <c r="BM80" i="2"/>
  <c r="BM69" i="2"/>
  <c r="BM14" i="2"/>
  <c r="BM160" i="2"/>
  <c r="BM98" i="2"/>
  <c r="BM84" i="2"/>
  <c r="BM41" i="2"/>
  <c r="BM132" i="2"/>
  <c r="BM121" i="2"/>
  <c r="BM101" i="2"/>
  <c r="BM55" i="2"/>
  <c r="BM50" i="2"/>
  <c r="BM31" i="2"/>
  <c r="BM23" i="2"/>
  <c r="BM12" i="2"/>
  <c r="BM25" i="2"/>
  <c r="BM141" i="2"/>
  <c r="BM37" i="2"/>
  <c r="BM27" i="2"/>
  <c r="BM51" i="2"/>
  <c r="BM49" i="2"/>
  <c r="BM15" i="2"/>
  <c r="BM106" i="2"/>
  <c r="BM11" i="2"/>
  <c r="BM77" i="2"/>
  <c r="BM16" i="2"/>
  <c r="BM120" i="2"/>
  <c r="BM47" i="2"/>
  <c r="BM119" i="2"/>
  <c r="BM89" i="2"/>
  <c r="BM9" i="2"/>
  <c r="BM166" i="2"/>
  <c r="BM10" i="2"/>
  <c r="BM174" i="2" l="1"/>
  <c r="BL176" i="2" s="1"/>
  <c r="BL178" i="2" s="1"/>
  <c r="BL18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frax</author>
  </authors>
  <commentList>
    <comment ref="U1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Fyll i startår för underhållsplanen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<sst xmlns="http://schemas.openxmlformats.org/spreadsheetml/2006/main" count="1108" uniqueCount="660">
  <si>
    <t>1 - Ute - mark</t>
  </si>
  <si>
    <t>1.3</t>
  </si>
  <si>
    <t>1.5</t>
  </si>
  <si>
    <t>1.6</t>
  </si>
  <si>
    <t>2 - Tak</t>
  </si>
  <si>
    <t>2.1</t>
  </si>
  <si>
    <t>2.5</t>
  </si>
  <si>
    <t>3 - Fasader</t>
  </si>
  <si>
    <t>3.1</t>
  </si>
  <si>
    <t>4 - Entréer, trapphus</t>
  </si>
  <si>
    <t>4.1</t>
  </si>
  <si>
    <t>4.2</t>
  </si>
  <si>
    <t>4.5</t>
  </si>
  <si>
    <t>4.6</t>
  </si>
  <si>
    <t xml:space="preserve"> </t>
  </si>
  <si>
    <t>6 - Förråd, källare/vind</t>
  </si>
  <si>
    <t>6.1</t>
  </si>
  <si>
    <t>6.3</t>
  </si>
  <si>
    <t>9.1</t>
  </si>
  <si>
    <t>10.3</t>
  </si>
  <si>
    <t>st</t>
  </si>
  <si>
    <t>Energideklaration</t>
  </si>
  <si>
    <t>Alla kostnader i 1 000-tal kr exklusive moms</t>
  </si>
  <si>
    <t>1.7</t>
  </si>
  <si>
    <t>3.3</t>
  </si>
  <si>
    <t>3.4</t>
  </si>
  <si>
    <t>4.7</t>
  </si>
  <si>
    <t>9 - Vatten, avlopp, värme/kyla</t>
  </si>
  <si>
    <t>9.2</t>
  </si>
  <si>
    <t>9.7</t>
  </si>
  <si>
    <t>9.8</t>
  </si>
  <si>
    <t>10 - Ventilation</t>
  </si>
  <si>
    <t>12 - Elanläggningar</t>
  </si>
  <si>
    <t>12.2</t>
  </si>
  <si>
    <t>12.3</t>
  </si>
  <si>
    <t>15 - Avfallshantering</t>
  </si>
  <si>
    <t>14 - Brandskydd</t>
  </si>
  <si>
    <t>14.4</t>
  </si>
  <si>
    <t>16 - Energi</t>
  </si>
  <si>
    <t>16.1</t>
  </si>
  <si>
    <t>19 - Övriga speciella lokaler</t>
  </si>
  <si>
    <t>19.2</t>
  </si>
  <si>
    <t>Senast</t>
  </si>
  <si>
    <t xml:space="preserve">Fasader, målning / putsning </t>
  </si>
  <si>
    <t>7 - Tvättstugor</t>
  </si>
  <si>
    <t>7.2</t>
  </si>
  <si>
    <t>8 - Garage</t>
  </si>
  <si>
    <t>8.1</t>
  </si>
  <si>
    <t>8.2</t>
  </si>
  <si>
    <t>7.3</t>
  </si>
  <si>
    <t>7.4</t>
  </si>
  <si>
    <t>7.5</t>
  </si>
  <si>
    <t>Tak</t>
  </si>
  <si>
    <t xml:space="preserve">Fasader, målning </t>
  </si>
  <si>
    <t>8.3</t>
  </si>
  <si>
    <t>2.2</t>
  </si>
  <si>
    <t xml:space="preserve"> 2.7</t>
  </si>
  <si>
    <t>2.6</t>
  </si>
  <si>
    <t>Tappvatten, stamventiler, byte</t>
  </si>
  <si>
    <t>Avloppsledningar, stamspolning</t>
  </si>
  <si>
    <t>9.5</t>
  </si>
  <si>
    <t>9.6</t>
  </si>
  <si>
    <t>Intervall ca</t>
  </si>
  <si>
    <t>Belysning, byte</t>
  </si>
  <si>
    <t>Yttertak, plåt / tätskikt, målning</t>
  </si>
  <si>
    <t>Takavvattning, hängrännor, byte</t>
  </si>
  <si>
    <t>Takavvattning, stuprör, byte</t>
  </si>
  <si>
    <t>Balkonger, renovering</t>
  </si>
  <si>
    <t>Porttelefon, lås, passersystem, byte</t>
  </si>
  <si>
    <t>Snörasskydd,  byte</t>
  </si>
  <si>
    <t>Takdetaljer, fläkthuvar, takfönster, luckor, målning</t>
  </si>
  <si>
    <t>Hissar, renovering</t>
  </si>
  <si>
    <t>Hissar, byte</t>
  </si>
  <si>
    <t>Lokaler, förrådsväggar, målning</t>
  </si>
  <si>
    <t>El, belysning, byte</t>
  </si>
  <si>
    <t>Tvättmaskiner, byte</t>
  </si>
  <si>
    <t>Torktumlare, byte</t>
  </si>
  <si>
    <t>Torkskåp, byte</t>
  </si>
  <si>
    <t>Mangel, byte</t>
  </si>
  <si>
    <t>Portar, byte</t>
  </si>
  <si>
    <t>10.1</t>
  </si>
  <si>
    <t>Ventilationssystem, aggregat, renovering</t>
  </si>
  <si>
    <t>15.1</t>
  </si>
  <si>
    <t>Stigare, elledningar, byte</t>
  </si>
  <si>
    <t>Huvudcentraler, byte</t>
  </si>
  <si>
    <t>Värmeledningar, radiatorer, byte</t>
  </si>
  <si>
    <t>Expansionskärl, byte</t>
  </si>
  <si>
    <t>Styrsystem vvx, byte</t>
  </si>
  <si>
    <t>Undercentral, vvx prefab, byte</t>
  </si>
  <si>
    <t>Enhet</t>
  </si>
  <si>
    <t>Mängd ca</t>
  </si>
  <si>
    <t>lgh</t>
  </si>
  <si>
    <t>m</t>
  </si>
  <si>
    <r>
      <t>m</t>
    </r>
    <r>
      <rPr>
        <sz val="10"/>
        <color theme="1"/>
        <rFont val="Calibri"/>
        <family val="2"/>
      </rPr>
      <t>²</t>
    </r>
  </si>
  <si>
    <t>Grovtvättmaskin, byte</t>
  </si>
  <si>
    <t>Entrédörrar, ytbehandling</t>
  </si>
  <si>
    <t>Entrédörrar, byte</t>
  </si>
  <si>
    <t>Repab kod</t>
  </si>
  <si>
    <t>Notering</t>
  </si>
  <si>
    <t>Termostater, byte</t>
  </si>
  <si>
    <t>Radiatorventiler, termostater, byte, injustering</t>
  </si>
  <si>
    <t>yttertak, takpannor, omläggning</t>
  </si>
  <si>
    <t>Yttertak, takpapp, omläggning</t>
  </si>
  <si>
    <t>Taksäkerhet, byte takstege</t>
  </si>
  <si>
    <t>Fönster, byte 1-luft mindre</t>
  </si>
  <si>
    <t>Fönster, byte 1-luft större</t>
  </si>
  <si>
    <t xml:space="preserve">Fönster, byte 2-luft </t>
  </si>
  <si>
    <t xml:space="preserve">Fönster, byte flerluft </t>
  </si>
  <si>
    <t xml:space="preserve">Fönsterdörrar, byte </t>
  </si>
  <si>
    <t>Fönster, målning/renovering 1-luft mindre</t>
  </si>
  <si>
    <t>Fönster, målning/renovering 1-luft större</t>
  </si>
  <si>
    <t>Fönster, målning/renovering 2-luft</t>
  </si>
  <si>
    <t xml:space="preserve">Fönster, målning/renovering flerluft </t>
  </si>
  <si>
    <t>Fönsterdörr, målning/renovering</t>
  </si>
  <si>
    <r>
      <t>Rökluckor, byte ca 3m</t>
    </r>
    <r>
      <rPr>
        <sz val="10"/>
        <color theme="1"/>
        <rFont val="Calibri"/>
        <family val="2"/>
      </rPr>
      <t>²</t>
    </r>
  </si>
  <si>
    <t>Avlopps &amp; vattenledningar, byte</t>
  </si>
  <si>
    <t>Tappvatten, vvc-ventiler injusterbar, byte</t>
  </si>
  <si>
    <t>Bokningstavla, byte</t>
  </si>
  <si>
    <t>3S535</t>
  </si>
  <si>
    <t>3S545</t>
  </si>
  <si>
    <t>12.1</t>
  </si>
  <si>
    <t>Elbesiktning</t>
  </si>
  <si>
    <t>17 - Miljö</t>
  </si>
  <si>
    <t>17.3</t>
  </si>
  <si>
    <t>Radonmätning</t>
  </si>
  <si>
    <r>
      <t>m</t>
    </r>
    <r>
      <rPr>
        <sz val="10"/>
        <color theme="1"/>
        <rFont val="Calibri"/>
        <family val="2"/>
      </rPr>
      <t>²</t>
    </r>
  </si>
  <si>
    <t>Parkeringar och övriga hårdgjorda ytor (omläggning)</t>
  </si>
  <si>
    <t>Parkeringslinjer (ommålning)</t>
  </si>
  <si>
    <t>Dagvatten/dränering rör i mark</t>
  </si>
  <si>
    <t>Eget pris</t>
  </si>
  <si>
    <t>Belysning Fasadarmaturer</t>
  </si>
  <si>
    <t>Belysning Stolparmaturer</t>
  </si>
  <si>
    <t>Belysning Pollare inkl stolpe</t>
  </si>
  <si>
    <t>Belysning Pollare</t>
  </si>
  <si>
    <t>Takplåt Koppar bandtäckt 5%</t>
  </si>
  <si>
    <t>Takplåt Koppar bandtäckt 100%</t>
  </si>
  <si>
    <t>Takplåt Koppar bandtäckt 25%</t>
  </si>
  <si>
    <t>Takplåt Aluminium profilerad 5%</t>
  </si>
  <si>
    <t>Takplåt Aluminium profilerad 25%</t>
  </si>
  <si>
    <t>Takplåt Aluminium profilerad 100%</t>
  </si>
  <si>
    <t>Takplåt Aluminium bandtäckt 100%</t>
  </si>
  <si>
    <t>Takplåt Aluminium bandtäckt 5%</t>
  </si>
  <si>
    <t>Takplåt Aluminium bandtäckt 25%</t>
  </si>
  <si>
    <t>Takplåt Aluminium skivor 5%</t>
  </si>
  <si>
    <t>Takplåt Aluminium skivor 25%</t>
  </si>
  <si>
    <t>Takplåt Aluminium skivor 100%</t>
  </si>
  <si>
    <t>Takplåt Galv/Lack profilerad 5%</t>
  </si>
  <si>
    <t>Takplåt Galv/Lack profilerad 25%</t>
  </si>
  <si>
    <t>Takplåt Galv/Lack profilerad 100%</t>
  </si>
  <si>
    <t>Takplåt Galv/Lack bandtäckt 5%</t>
  </si>
  <si>
    <t>Takplåt Galv/Lack bandtäckt 25%</t>
  </si>
  <si>
    <t>Takplåt Galv/Lack bandtäckt 100%</t>
  </si>
  <si>
    <t>Takplåt Galv/Lack skivor 5%</t>
  </si>
  <si>
    <t>Takplåt Galv/Lack skivor 25%</t>
  </si>
  <si>
    <t>Takplåt Galv/Lack skivor 100%</t>
  </si>
  <si>
    <t>Yttertak, plåt / tätskikt, byte</t>
  </si>
  <si>
    <t>Plåt Målning</t>
  </si>
  <si>
    <t>Plåt Byte</t>
  </si>
  <si>
    <t>Takpannor omläggning</t>
  </si>
  <si>
    <t>Takpapp omläggning</t>
  </si>
  <si>
    <t>Hängrännor</t>
  </si>
  <si>
    <t>Stuprör</t>
  </si>
  <si>
    <t>Snörrasskydd</t>
  </si>
  <si>
    <t>Taksäkerhet</t>
  </si>
  <si>
    <t>Takplåt Aluminium profilerad 2 ggr strykning</t>
  </si>
  <si>
    <t>Takplåt Aluminium bandtäckt 2 ggr strykning</t>
  </si>
  <si>
    <t>Takplåt Aluminium skivor 2 ggr strykning</t>
  </si>
  <si>
    <t>Takplåt Galv/Lack profilerad 2 ggr strykning</t>
  </si>
  <si>
    <t>Takplåt Galv/Lack bandtäckt 2 ggr strykning</t>
  </si>
  <si>
    <t>Takplåt Galv/Lack skivor 2 ggr strykning</t>
  </si>
  <si>
    <t>Yttertak, takpannor, omläggning</t>
  </si>
  <si>
    <t>Takpannor Betong, 1-kupig</t>
  </si>
  <si>
    <t>Takpannor Betong inkl papp, 1-kupig</t>
  </si>
  <si>
    <t>Takpannor Tegel, 1-kupig</t>
  </si>
  <si>
    <t>Takpannor Tegel inkl papp, 1-kupig</t>
  </si>
  <si>
    <t>Takpannor Betong, 2-kupig</t>
  </si>
  <si>
    <t>Takpannor Betong inkl papp, 2-kupig</t>
  </si>
  <si>
    <t>Takpannor Tegel, 2-kupig</t>
  </si>
  <si>
    <t>Takpannor Tegel inkl papp, 2-kupig</t>
  </si>
  <si>
    <t>Takpapp 1-lag (SEP5500)</t>
  </si>
  <si>
    <t>Takpapp 2-lag (SEP4000+YEP2500)</t>
  </si>
  <si>
    <t>Takbeläggning Fogfri (SBS+Polyesterväv)</t>
  </si>
  <si>
    <t>Takpapp Ränndal (SEP5500)</t>
  </si>
  <si>
    <t>Takdetaljer målning</t>
  </si>
  <si>
    <t>Takdetaljer liten omfattning 5%</t>
  </si>
  <si>
    <t>Takdetaljer normal omfattning 15%</t>
  </si>
  <si>
    <t>Takdetaljer stor omfattning 25%</t>
  </si>
  <si>
    <t>Hängrännor Galv/Lack</t>
  </si>
  <si>
    <t>Hängrännor Koppar</t>
  </si>
  <si>
    <t>Hängrännor Zinkbehandlade</t>
  </si>
  <si>
    <t>Hängrännor 30% koppar</t>
  </si>
  <si>
    <t>Stuprör Galv/Lack</t>
  </si>
  <si>
    <t>Stuprör Koppar</t>
  </si>
  <si>
    <t>Stuprör Zinkbehandlade</t>
  </si>
  <si>
    <t>Stuprör 30% koppar</t>
  </si>
  <si>
    <t>Landgångar Smide</t>
  </si>
  <si>
    <t>Takstegar Smide</t>
  </si>
  <si>
    <t>Takstegar Aluminium</t>
  </si>
  <si>
    <t>Takräcke Smide</t>
  </si>
  <si>
    <t>Takräcke Aluminium</t>
  </si>
  <si>
    <t>Fasad målning</t>
  </si>
  <si>
    <t>Fönster målning</t>
  </si>
  <si>
    <t>Fönster byte</t>
  </si>
  <si>
    <t>Balkonger byte</t>
  </si>
  <si>
    <t>Träpanel 2 ggr strykning</t>
  </si>
  <si>
    <t>Träskivor 2 ggr strykning</t>
  </si>
  <si>
    <t>Plåt Aluminium slät 2 ggr strykning</t>
  </si>
  <si>
    <t>Plåt Aluminium profilerad 2 ggr strykning</t>
  </si>
  <si>
    <t>Plåt Stål slät 2 ggr strykning</t>
  </si>
  <si>
    <t>Plåt Stål profilerad 2 ggr strykning</t>
  </si>
  <si>
    <t>Tegel 2 ggr strykning</t>
  </si>
  <si>
    <t>Cementskivor 2 ggr strykning</t>
  </si>
  <si>
    <t>Puts slät 2 ggr strykning</t>
  </si>
  <si>
    <t>Puts sprit 2 ggr strykning</t>
  </si>
  <si>
    <t>Betongfasad  2 ggr strykning</t>
  </si>
  <si>
    <t>Fasad byte</t>
  </si>
  <si>
    <t>Fasad, byte / lagning</t>
  </si>
  <si>
    <t>Puts tunn 2 ggr strykning</t>
  </si>
  <si>
    <t>Puts ädel 2 ggr strykning</t>
  </si>
  <si>
    <t>Fönsterdörr målning</t>
  </si>
  <si>
    <t>Enkeldörr Trä</t>
  </si>
  <si>
    <t>Enkeldörr Stål</t>
  </si>
  <si>
    <t>Enkeldörr Aluminium</t>
  </si>
  <si>
    <t>Dubbeldörr Trä</t>
  </si>
  <si>
    <t>Enkeldörr Trä (glasruta)</t>
  </si>
  <si>
    <t>Enkeldörr Stål (glasruta)</t>
  </si>
  <si>
    <t>Enkeldörr Aluminium (glasruta)</t>
  </si>
  <si>
    <t>Dubbeldörr Stål</t>
  </si>
  <si>
    <t>Dubbeldörr Aluminium</t>
  </si>
  <si>
    <t>Dubbeldörr Trä 2 (glasruta)</t>
  </si>
  <si>
    <t>Dubbeldörr Stål 2 (glasruta)</t>
  </si>
  <si>
    <t>Dubbeldörr Aluminium (glasruta)</t>
  </si>
  <si>
    <t>Slagport Trä</t>
  </si>
  <si>
    <t>Slagport Stål</t>
  </si>
  <si>
    <t>Slagport Aluminium</t>
  </si>
  <si>
    <t>Rullport Stål</t>
  </si>
  <si>
    <t>Rullport Aluminium</t>
  </si>
  <si>
    <t>Vipport Trä</t>
  </si>
  <si>
    <t>Vipport Stål</t>
  </si>
  <si>
    <t>Vipport Aluminium</t>
  </si>
  <si>
    <t>Vikport Stål</t>
  </si>
  <si>
    <t>Vikport Aluminium</t>
  </si>
  <si>
    <t>Slagport Trä 2 ggr strykning</t>
  </si>
  <si>
    <t>Slagport Stål 2 ggr strykning</t>
  </si>
  <si>
    <t>Slagport Aluminium 2 ggr strykning</t>
  </si>
  <si>
    <t>Vipport Trä 2 ggr strykning</t>
  </si>
  <si>
    <t>Vipport Stål 2 ggr strykning</t>
  </si>
  <si>
    <t>Vipport Aluminium 2 ggr strykning</t>
  </si>
  <si>
    <t>Enkeldörr Trä 2 ggr strykning in- och utsida</t>
  </si>
  <si>
    <t>Enkeldörr Stål 2 ggr strykning in- och utsida</t>
  </si>
  <si>
    <t>Enkeldörr Aluminium 2 ggr strykning in- och utsida</t>
  </si>
  <si>
    <t>Enkeldörr Trä (glasruta) 2 ggr strykning in- och utsida</t>
  </si>
  <si>
    <t>Enkeldörr Stål (glasruta) 2 ggr strykning in- och utsida</t>
  </si>
  <si>
    <t>Enkeldörr Aluminium (glasruta) 2 ggr strykning in- och utsida</t>
  </si>
  <si>
    <t>Dubbeldörr Trä 2 ggr strykning in- och utsida</t>
  </si>
  <si>
    <t>Dubbeldörr Stål 2 ggr strykning in- och utsida</t>
  </si>
  <si>
    <t>Dubbeldörr Aluminium 2 ggr strykning in- och utsida</t>
  </si>
  <si>
    <t>Dubbeldörr Trä 2 (glasruta) ggr strykning in- och utsida</t>
  </si>
  <si>
    <t>Dubbeldörr Stål 2 (glasruta) ggr strykning in- och utsida</t>
  </si>
  <si>
    <t>Dubbeldörr Aluminium (glasruta) 2 ggr strykning in- och utsida</t>
  </si>
  <si>
    <t>Porttelefon 6 knappar</t>
  </si>
  <si>
    <t>Porttelefon 20 knappar</t>
  </si>
  <si>
    <t>Kortsystem/Blipp</t>
  </si>
  <si>
    <t>Trappor Kalksten</t>
  </si>
  <si>
    <t>Trappor Marmor/Granit</t>
  </si>
  <si>
    <t>Trappor Cementmosaik</t>
  </si>
  <si>
    <t>Armatur Glödljus 60W</t>
  </si>
  <si>
    <t>Armatur Glödljus 75W</t>
  </si>
  <si>
    <t>Armatur Lysrör 2x18W</t>
  </si>
  <si>
    <t>Armatur Lysrör 4x18W</t>
  </si>
  <si>
    <t>Armatur Lysrör 1x36W</t>
  </si>
  <si>
    <t>Armatur Lysrör 2x28W</t>
  </si>
  <si>
    <t>Armatur Lysrör 2x35W</t>
  </si>
  <si>
    <t>Armatur Led 11W</t>
  </si>
  <si>
    <t>Armatur Led 21W</t>
  </si>
  <si>
    <t>Armatur sensor 18W</t>
  </si>
  <si>
    <t>Armatur sensor 2x35W</t>
  </si>
  <si>
    <t>Belysning</t>
  </si>
  <si>
    <t>Trapphus</t>
  </si>
  <si>
    <t>Portkod</t>
  </si>
  <si>
    <t>Ytterdörr (port) byte</t>
  </si>
  <si>
    <t>Ytterdörr (port) målning</t>
  </si>
  <si>
    <t>Ytterdörr (entre) byte</t>
  </si>
  <si>
    <t>Ytterdörr (entre) målning</t>
  </si>
  <si>
    <t>Hiss renovering</t>
  </si>
  <si>
    <t>Hiss byte</t>
  </si>
  <si>
    <t>Hiss inredning möbelhiss</t>
  </si>
  <si>
    <t>Hiss inredning personhiss</t>
  </si>
  <si>
    <t>Hiss inredning varuhiss</t>
  </si>
  <si>
    <t>Hydraulhiss</t>
  </si>
  <si>
    <t>Linhiss</t>
  </si>
  <si>
    <t>Plattformshiss</t>
  </si>
  <si>
    <t>Trapphiss</t>
  </si>
  <si>
    <t>Källare/Vind</t>
  </si>
  <si>
    <t>Källare Helmålning</t>
  </si>
  <si>
    <t>Enkla uttrymmen (&lt;10 m2) Helmålning</t>
  </si>
  <si>
    <t>Källare Målning exkl tak&amp;golv</t>
  </si>
  <si>
    <t>Enkla uttrymmen (&lt;10 m2) Målning exkl tak&amp;golv</t>
  </si>
  <si>
    <t>Enkla uttrymmen (&gt;10 m2) Helmålning</t>
  </si>
  <si>
    <t>Enkla uttrymmen (&gt;10 m2) Målning exkl tek&amp;golv</t>
  </si>
  <si>
    <t>Tvättmaskin 4,5-5,5 kg</t>
  </si>
  <si>
    <t>Tvättmaskin 5,5-7.5 kg</t>
  </si>
  <si>
    <t>Tvättmaskin 7,5-10,5 kg</t>
  </si>
  <si>
    <t>Tvättmaskin 10,5-16,5 kg</t>
  </si>
  <si>
    <t>Torktumlare 3,5-4,5 kg</t>
  </si>
  <si>
    <t>Torktumlare 4,5-7,5 kg</t>
  </si>
  <si>
    <t>Torktumlare 7,5-12,5 kg</t>
  </si>
  <si>
    <t>Torkskåp 3-4,5 kg</t>
  </si>
  <si>
    <t>Torkskåp 4,5-6,5 kg</t>
  </si>
  <si>
    <t>Torkskåp 6,5-8,5 kg</t>
  </si>
  <si>
    <t>Torkskåp 8,5-10,5 kg</t>
  </si>
  <si>
    <t>Mangel EL-strykmaskin</t>
  </si>
  <si>
    <t>Mangel Golv, Varmmangel</t>
  </si>
  <si>
    <t>Mangel Golv, Kallmangel</t>
  </si>
  <si>
    <t>Mangel Bänk, Elmangel</t>
  </si>
  <si>
    <t>Bokningstavla</t>
  </si>
  <si>
    <t>Bokningstavla Digital (komplett sats)</t>
  </si>
  <si>
    <t>Bokningstavla Digital (Display)</t>
  </si>
  <si>
    <t>Garageport (automatik)</t>
  </si>
  <si>
    <t>Port</t>
  </si>
  <si>
    <t>Fasader</t>
  </si>
  <si>
    <t>Rökluckor, byte ca 1m²</t>
  </si>
  <si>
    <t>Rökluckor, byte ca 3m²</t>
  </si>
  <si>
    <t>Elbesiktning &lt;2000 m2</t>
  </si>
  <si>
    <t>Elbesiktning 2000-5000 m2</t>
  </si>
  <si>
    <t>Elbesiktning 5000-10000 m2</t>
  </si>
  <si>
    <t>Elbesiktning 10000-20000 m2</t>
  </si>
  <si>
    <t>Elbesiktning &gt;20000 m2</t>
  </si>
  <si>
    <t>Rum &lt;10 m2</t>
  </si>
  <si>
    <t>Rum 10-20 m2</t>
  </si>
  <si>
    <t>Rum 20-40 m2</t>
  </si>
  <si>
    <t>Rum &gt;40 m2</t>
  </si>
  <si>
    <t>Sopsäcksväxlare 4 säcks</t>
  </si>
  <si>
    <t>Sopsäcksväxlare 6 säcks</t>
  </si>
  <si>
    <t>Sopsäcksväxlare 10 säcks</t>
  </si>
  <si>
    <t>Säckställ 1 säcks</t>
  </si>
  <si>
    <t>Säckställ 2 säcks</t>
  </si>
  <si>
    <t>Kompostsystem 20-40 hushåll</t>
  </si>
  <si>
    <t>Kompostsystem 40-60 hushåll</t>
  </si>
  <si>
    <t>Kompostsystem 60-80 hushåll</t>
  </si>
  <si>
    <t>Radon</t>
  </si>
  <si>
    <t>Avfall</t>
  </si>
  <si>
    <t>Röklucka</t>
  </si>
  <si>
    <t>Huvudcentral</t>
  </si>
  <si>
    <t>Stigare</t>
  </si>
  <si>
    <t>OVK-besiktning, lägenheter</t>
  </si>
  <si>
    <t>OVK-besiktning Självdrag (lägenheter)</t>
  </si>
  <si>
    <t>OVK-besiktning F-system (lägenheter)</t>
  </si>
  <si>
    <t>OVK-besiktning FT/FTX-system (lägenheter)</t>
  </si>
  <si>
    <t>Ventilationssystem</t>
  </si>
  <si>
    <t>OVK-besiktning, lokaler</t>
  </si>
  <si>
    <t>OVK-besiktning Självdrag (lokaler)</t>
  </si>
  <si>
    <t>OVK-besiktning F-system (lokaler)</t>
  </si>
  <si>
    <t>OVK-besiktning FT/FTX-system (lokaler)</t>
  </si>
  <si>
    <t>OVK-besiktning (lägenheter)</t>
  </si>
  <si>
    <t>OVK-besiktning (lokaler)</t>
  </si>
  <si>
    <t>Kanalrengöring, lägenheter</t>
  </si>
  <si>
    <t>Kanalrengöring, lokaler</t>
  </si>
  <si>
    <t>Injustering, lägenheter</t>
  </si>
  <si>
    <t>Injustering, lokaler</t>
  </si>
  <si>
    <t>Rensning (lägenheter)</t>
  </si>
  <si>
    <t>Rensning (lokaler)</t>
  </si>
  <si>
    <t>Injustering (lägenheter)</t>
  </si>
  <si>
    <t>Injustering (lokaler)</t>
  </si>
  <si>
    <t>Rensning Självdrag (lägenheter)</t>
  </si>
  <si>
    <t>Rensning F-system (lägenheter)</t>
  </si>
  <si>
    <t>Rensning FT/FTX-system (lägenheter)</t>
  </si>
  <si>
    <t>Rensning Självdrag (lokaler)</t>
  </si>
  <si>
    <t>Rensning F-system (lokaler)</t>
  </si>
  <si>
    <t>Rensning FT/FTX-system (lokaler)</t>
  </si>
  <si>
    <t>Injustering F-system (lägenheter)</t>
  </si>
  <si>
    <t>Injustering FT/FTX-system (lägenheter)</t>
  </si>
  <si>
    <t>Injustering F-system (lokaler)</t>
  </si>
  <si>
    <t>Injustering FT/FTX-system (lokaler)</t>
  </si>
  <si>
    <t>Avtägningsventil DN 15</t>
  </si>
  <si>
    <t>Avtägningsventil DN 25</t>
  </si>
  <si>
    <t>Avtägningsventil DN 50</t>
  </si>
  <si>
    <t>Avtägningsventil DN 65 med fläns</t>
  </si>
  <si>
    <t>Avtägningsventil DN 80 med fläns</t>
  </si>
  <si>
    <t>Avtägningsventil DN 100 med fläns</t>
  </si>
  <si>
    <t>Stamventiler, injusteringsventiler, värme, byte</t>
  </si>
  <si>
    <t>Reglerventil DN 15</t>
  </si>
  <si>
    <t>Reglerventil DN 25</t>
  </si>
  <si>
    <t>Reglerventil DN 50</t>
  </si>
  <si>
    <t>Reglerventil DN 65 med fläns</t>
  </si>
  <si>
    <t>Reglerventil DN 80 med fläns</t>
  </si>
  <si>
    <t>Reglerventil DN 100 med fläns</t>
  </si>
  <si>
    <t>Värmeledning</t>
  </si>
  <si>
    <t xml:space="preserve">Radiatorventil </t>
  </si>
  <si>
    <t>Radiator (exkl ventil)</t>
  </si>
  <si>
    <t>Expansionskärl (öppet) &lt;100 liter</t>
  </si>
  <si>
    <t>Expansionskärl (öppet) 100-500 liter</t>
  </si>
  <si>
    <t>Expansionskärl (öppet) &gt;500 liter</t>
  </si>
  <si>
    <t>Expansionskärl (slutet) &lt;50 liter</t>
  </si>
  <si>
    <t>Expansionskärl (slutet) &lt;200 liter</t>
  </si>
  <si>
    <t>Expansionskärl (slutet) &lt;750 liter</t>
  </si>
  <si>
    <t>Radiatorer</t>
  </si>
  <si>
    <t>Ventiler</t>
  </si>
  <si>
    <t>Termostater</t>
  </si>
  <si>
    <t>Expansionskärl</t>
  </si>
  <si>
    <t>Stammar/avlopp</t>
  </si>
  <si>
    <t>Spolning</t>
  </si>
  <si>
    <t>Styrsystem</t>
  </si>
  <si>
    <t>Undercentral</t>
  </si>
  <si>
    <t>Lekplats</t>
  </si>
  <si>
    <t>Hårdgjorda ytor</t>
  </si>
  <si>
    <t>Parkeringslinjer</t>
  </si>
  <si>
    <t>Dränering</t>
  </si>
  <si>
    <t>Armaturer</t>
  </si>
  <si>
    <t>Lekplatser Förskola</t>
  </si>
  <si>
    <t>Lekplatser Skola</t>
  </si>
  <si>
    <t>Gungställning</t>
  </si>
  <si>
    <t>Lekplatser Bostadsområde</t>
  </si>
  <si>
    <t>Klätterställning</t>
  </si>
  <si>
    <t>Rutschbana</t>
  </si>
  <si>
    <t>Lekhus</t>
  </si>
  <si>
    <t>Sand (&lt;5 cm)</t>
  </si>
  <si>
    <t>Sand (5-15 cm)</t>
  </si>
  <si>
    <t>Sand (&gt;15 cm)</t>
  </si>
  <si>
    <t>Uteplatser</t>
  </si>
  <si>
    <t>Garageplatser</t>
  </si>
  <si>
    <t>Dränledning Plast (&lt;1 m djup)</t>
  </si>
  <si>
    <t>Dränledning Plast (1-2 m djup)</t>
  </si>
  <si>
    <t>Dränledning Plast (2-5 m djup)</t>
  </si>
  <si>
    <t>Dränledning Tegel (&lt;1 m djup)</t>
  </si>
  <si>
    <t>Dränledning Tegel (1-2 m djup)</t>
  </si>
  <si>
    <t>Dränledning Tegel (2-5 m djup)</t>
  </si>
  <si>
    <t>Ledarmatur 31W</t>
  </si>
  <si>
    <t>Ledarmatur 44W</t>
  </si>
  <si>
    <t>Halogen 125W</t>
  </si>
  <si>
    <t>Ledarmatur 24W</t>
  </si>
  <si>
    <t>LED 21W</t>
  </si>
  <si>
    <t>Stålstolpe med armatur</t>
  </si>
  <si>
    <t>Ledarmatur tak 13.5W</t>
  </si>
  <si>
    <t>Ledarmatur tak 20W</t>
  </si>
  <si>
    <t>Ledarmatur infälld tak 25W</t>
  </si>
  <si>
    <t>Strålkastare (led) vägg 3W</t>
  </si>
  <si>
    <t>Strålkastare (led) vägg 20W</t>
  </si>
  <si>
    <t>Strålkastare (led) vägg 48W</t>
  </si>
  <si>
    <t>Markarmatur (led) 11W</t>
  </si>
  <si>
    <t>Markarmatur (led) 18W</t>
  </si>
  <si>
    <t>Lysrör vägg/tak</t>
  </si>
  <si>
    <t>Halogen vägg/tak</t>
  </si>
  <si>
    <t>väggstrålkastare 500-2000W</t>
  </si>
  <si>
    <t>Markarmatur</t>
  </si>
  <si>
    <t>Ledarmatur vägg 12W</t>
  </si>
  <si>
    <t>Asfalt körbar 1000-5000 m2</t>
  </si>
  <si>
    <t>Asfalt körbar &gt;5000 m2</t>
  </si>
  <si>
    <t>Asfalt gångbar 500-1000 m2</t>
  </si>
  <si>
    <t>Asfalt gångbar 1000-5000 m2</t>
  </si>
  <si>
    <t>Asfalt gångbar &gt;5000 m2</t>
  </si>
  <si>
    <t>Gjutasfalt körbar</t>
  </si>
  <si>
    <t>Grus körbar &lt;50 m2</t>
  </si>
  <si>
    <t>Grus körbar 50-200 m2</t>
  </si>
  <si>
    <t>Grus körbar &gt;200 m2</t>
  </si>
  <si>
    <t>Grus gångbar &lt;50 m2</t>
  </si>
  <si>
    <t>Grus gångbar 50-200 m2</t>
  </si>
  <si>
    <t>Grus gångbar &gt;200 m2</t>
  </si>
  <si>
    <t>Stenmjöl &lt;50 m2</t>
  </si>
  <si>
    <t>Stenmjöl 50-200 m2</t>
  </si>
  <si>
    <t>Stenmjöl &gt;200 m2</t>
  </si>
  <si>
    <t>Gatsten &lt;5 m2</t>
  </si>
  <si>
    <t>Gatsten 5-20 m2</t>
  </si>
  <si>
    <t>Gatsten &gt;20 m2</t>
  </si>
  <si>
    <t>Kullersten &lt;5 m2</t>
  </si>
  <si>
    <t>Kullersten 5-20  m2</t>
  </si>
  <si>
    <t>Kullersten &gt;20 m2</t>
  </si>
  <si>
    <t>Betongplattor &lt;5 m2</t>
  </si>
  <si>
    <t>Betongplattor 5-20 m2</t>
  </si>
  <si>
    <t>Betongplattor &gt;20 m2</t>
  </si>
  <si>
    <t>Betongplattor hela ytan</t>
  </si>
  <si>
    <t>Naturstensplattor &lt;5 m2</t>
  </si>
  <si>
    <t>Naturstensplattor 5-20 m2</t>
  </si>
  <si>
    <t>Naturstensplattor &gt;20 m2</t>
  </si>
  <si>
    <t>Betongmarksten &lt;5 m2</t>
  </si>
  <si>
    <t>Betongmarksten 5-20 m2</t>
  </si>
  <si>
    <t>Betongmarksten &gt;20 m2</t>
  </si>
  <si>
    <t>Betongmarksten hela ytan</t>
  </si>
  <si>
    <t>Asfalt körbar 500-1000 m2</t>
  </si>
  <si>
    <t>tkr</t>
  </si>
  <si>
    <t>Nästa</t>
  </si>
  <si>
    <t>Snitt per år</t>
  </si>
  <si>
    <t>Antal lägenheter</t>
  </si>
  <si>
    <t>Totalt per lägenhet/år</t>
  </si>
  <si>
    <t>Lägenhetsyta</t>
  </si>
  <si>
    <r>
      <t>Totalt per 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/år</t>
    </r>
  </si>
  <si>
    <t>Totalt per år:</t>
  </si>
  <si>
    <t>kr</t>
  </si>
  <si>
    <t>á pris</t>
  </si>
  <si>
    <t>Kostnad</t>
  </si>
  <si>
    <t>Vikport Aluminium 2 ggr strykning (5 m2)</t>
  </si>
  <si>
    <t>Vikport Aluminium (5 m2)</t>
  </si>
  <si>
    <t>Vikport Stål 2 ggr strykning (5 m2)</t>
  </si>
  <si>
    <t>Vikport Stål (5 m2)</t>
  </si>
  <si>
    <t>Rullport Aluminium 2 ggr strykning (5 m2)</t>
  </si>
  <si>
    <t>Rullport Aluminium (5 m2)</t>
  </si>
  <si>
    <t>Rullport Stål 2 ggr strykning (5 m2)</t>
  </si>
  <si>
    <t>Rullport Stål (5 m2)</t>
  </si>
  <si>
    <t>Offert</t>
  </si>
  <si>
    <t>Golv, cementmosaik slipning renovering</t>
  </si>
  <si>
    <t>Golv, natursten slipning renovering</t>
  </si>
  <si>
    <t>Trappsteg Natursten</t>
  </si>
  <si>
    <t>Golv Natursten</t>
  </si>
  <si>
    <t>Golv Cementmosaik</t>
  </si>
  <si>
    <t>Trappsteg, cementmosaik slipning renovering</t>
  </si>
  <si>
    <t>Trappsteg, natursten slipning renovering</t>
  </si>
  <si>
    <t>m²</t>
  </si>
  <si>
    <t>Lekplatser</t>
  </si>
  <si>
    <t>Lekplatser Besiktning</t>
  </si>
  <si>
    <t>Eget Pris</t>
  </si>
  <si>
    <t>Sopsug</t>
  </si>
  <si>
    <t>Soprum &lt;10 m2</t>
  </si>
  <si>
    <t>Soprum &gt;10 m2</t>
  </si>
  <si>
    <t>Soprum, golv, väggar, tak, Renovering, Målning</t>
  </si>
  <si>
    <t>Föreningslokaler, andra egna lokaler, Golv, Byte</t>
  </si>
  <si>
    <t>Föreningslokaler, andra egna lokaler, Väggar, Tak, Målning</t>
  </si>
  <si>
    <t>Lokaler Målning</t>
  </si>
  <si>
    <t>Lokaler Byte</t>
  </si>
  <si>
    <t>Golv Betong omläggning</t>
  </si>
  <si>
    <t>Golv Klinker byte</t>
  </si>
  <si>
    <t>Golv Cementmosaik byte</t>
  </si>
  <si>
    <t>Golv Cementmosaikplattor byte</t>
  </si>
  <si>
    <t>Golv Kalksten slipning</t>
  </si>
  <si>
    <t>Golv Marmor slipning</t>
  </si>
  <si>
    <t>Golv Furu byte</t>
  </si>
  <si>
    <t>Golv Parkett stav byte</t>
  </si>
  <si>
    <t>Golv Parkett lamell byte</t>
  </si>
  <si>
    <t>Golv Plast</t>
  </si>
  <si>
    <t>Golv Gummi</t>
  </si>
  <si>
    <t>Ytskikt, väggar, tak, renovering</t>
  </si>
  <si>
    <t>Ytskikt, golv, renovering</t>
  </si>
  <si>
    <t>Ytskikt, väggar, tak</t>
  </si>
  <si>
    <t>Ytskikt, golv</t>
  </si>
  <si>
    <t>Belsyning</t>
  </si>
  <si>
    <t>Tvättmaskiner</t>
  </si>
  <si>
    <t>Grovtvättmaskin</t>
  </si>
  <si>
    <t>Torktumlare</t>
  </si>
  <si>
    <t>Torkskåp</t>
  </si>
  <si>
    <t>Mangel</t>
  </si>
  <si>
    <t>Tvättstuga (10-20 m2) helmålning</t>
  </si>
  <si>
    <t>Tvättstuga (&gt;20 m2) helmålning</t>
  </si>
  <si>
    <t>Bergvärme</t>
  </si>
  <si>
    <t>Bergvärmepump</t>
  </si>
  <si>
    <t>Tankar</t>
  </si>
  <si>
    <t>Ackumulatortank</t>
  </si>
  <si>
    <t>Ackumulatortank 100 Liter</t>
  </si>
  <si>
    <t>Ackumulatortank 300 Liter</t>
  </si>
  <si>
    <t>Ackumulatortank 500 Liter</t>
  </si>
  <si>
    <t>Ackumulatortank 800 Liter</t>
  </si>
  <si>
    <t>Ackumulatortank 1200 Liter</t>
  </si>
  <si>
    <t>Ackumulatortank 2500 Liter</t>
  </si>
  <si>
    <t>Träfönster 2-glas (1-luft), mindre, målning</t>
  </si>
  <si>
    <t>Träfönster 3-glas (1-luft), mindre, målning</t>
  </si>
  <si>
    <t>Aluminiumfönster (1-luft), mindre, målning</t>
  </si>
  <si>
    <t>Stålfönster 2 ggr strykning (1-luft), mindre, målning</t>
  </si>
  <si>
    <t>Träfönster 2-glas (1-luft), större, målning</t>
  </si>
  <si>
    <t>Träfönster 3-glas (1-luft), större, målning</t>
  </si>
  <si>
    <t>Aluminiumfönster (1-luft), större, målning</t>
  </si>
  <si>
    <t>Stålfönster 2 ggr strykning (1-luft), större, målning</t>
  </si>
  <si>
    <t>Träfönster 2-glas (2-luft), målning</t>
  </si>
  <si>
    <t>Träfönster 3-glas (2-luft), målning</t>
  </si>
  <si>
    <t>Aluminiumfönster (2-luft), målning</t>
  </si>
  <si>
    <t>Träfönster 2-glas (flerluft), målning</t>
  </si>
  <si>
    <t>Träfönster 3-glas (flerluft), målning</t>
  </si>
  <si>
    <t>Aluminiumfönster (flerluft), målning</t>
  </si>
  <si>
    <t>Träfönsterdörr 2-glas, målning</t>
  </si>
  <si>
    <t>Träfönsterdörr 2-glas (dubbel), målning</t>
  </si>
  <si>
    <t>Träfönsterdörr 3-glas, målning</t>
  </si>
  <si>
    <t>Träfönsterdörr 3-glas (dubbel), målning</t>
  </si>
  <si>
    <t>Aluminium fönsterdörr, målning</t>
  </si>
  <si>
    <t>Aluminium fönsterdörr (dubbel), målning</t>
  </si>
  <si>
    <t>Träfönster 2-glas (1-luft), mindre, byte</t>
  </si>
  <si>
    <t>Träfönster 3-glas (1-luft), mindre, byte</t>
  </si>
  <si>
    <t>Aluminiumfönster (1-luft), mindre, byte</t>
  </si>
  <si>
    <t>Stålfönster (1-luft), mindre, byte</t>
  </si>
  <si>
    <t>Träfönster 2-glas (1-luft), större, byte</t>
  </si>
  <si>
    <t>Träfönster 3-glas (1-luft), större, byte</t>
  </si>
  <si>
    <t>Aluminiumfönster (1-luft), större, byte</t>
  </si>
  <si>
    <t>Stålfönster (1-luft), större, byte</t>
  </si>
  <si>
    <t>Träfönster 2-glas (2-luft), byte</t>
  </si>
  <si>
    <t>Träfönster 3-glas (2-luft), byte</t>
  </si>
  <si>
    <t>Aluminiumfönster (2-luft), byte</t>
  </si>
  <si>
    <t>Träfönster 2-glas (flerluft), byte</t>
  </si>
  <si>
    <t>Träfönster 3-glas (flerluft), byte</t>
  </si>
  <si>
    <t>Aluminiumfönster (flerluft), byte</t>
  </si>
  <si>
    <t>Träfönsterdörr 2-glas, byte</t>
  </si>
  <si>
    <t>Träfönsterdörr 2-glas (dubbel), byte</t>
  </si>
  <si>
    <t>Träfönsterdörr 3-glas, byte</t>
  </si>
  <si>
    <t>Träfönsterdörr 3-glas (dubbel), byte</t>
  </si>
  <si>
    <t>Aluminium fönsterdörr, byte</t>
  </si>
  <si>
    <t>Aluminium fönsterdörr (dubbel), byte</t>
  </si>
  <si>
    <r>
      <t>Väggar, tak, målning trapphus, per våningsplan &lt; 15m</t>
    </r>
    <r>
      <rPr>
        <sz val="10"/>
        <color theme="1"/>
        <rFont val="Calibri"/>
        <family val="2"/>
      </rPr>
      <t>²</t>
    </r>
  </si>
  <si>
    <r>
      <t>Väggar, tak, målning trapphus, per våningsplan &gt; 15m</t>
    </r>
    <r>
      <rPr>
        <sz val="10"/>
        <color theme="1"/>
        <rFont val="Calibri"/>
        <family val="2"/>
      </rPr>
      <t>²</t>
    </r>
  </si>
  <si>
    <t>Väggar, tak, målning trapphus, per våningsplan &lt; 15m²</t>
  </si>
  <si>
    <t>Väggar, tak, målning trapphus, per våningsplan &gt; 15m²</t>
  </si>
  <si>
    <t>Takplåt Koppar bandtäckt</t>
  </si>
  <si>
    <t>Takplåt Aluminium profilerad</t>
  </si>
  <si>
    <t>Takplåt Aluminium bandtäckt</t>
  </si>
  <si>
    <t>Takplåt Aluminium skivor</t>
  </si>
  <si>
    <t>Takplåt Galv/Lack profilerad</t>
  </si>
  <si>
    <t>Takplåt Galv/Lack bandtäckt</t>
  </si>
  <si>
    <t>Takplåt Galv/Lack skivor</t>
  </si>
  <si>
    <t>Träpanel lagning</t>
  </si>
  <si>
    <t>Träskivor lagning</t>
  </si>
  <si>
    <t>Plåt Aluminium slät lagning</t>
  </si>
  <si>
    <t>Plåt Aluminium profilerad lagning</t>
  </si>
  <si>
    <t>Plåt Koppar lagning</t>
  </si>
  <si>
    <t>Plåt Stål slät lagning</t>
  </si>
  <si>
    <t>Plåt Stål profilerad lagning</t>
  </si>
  <si>
    <t>Tegel ommurning</t>
  </si>
  <si>
    <t>Tegelfogar omfogning</t>
  </si>
  <si>
    <t>Cementskivor byte</t>
  </si>
  <si>
    <t>Stenkross byte</t>
  </si>
  <si>
    <t>Puts slät omputsning</t>
  </si>
  <si>
    <t>Puts sprit omputsning</t>
  </si>
  <si>
    <t>Puts ädel omputsning</t>
  </si>
  <si>
    <t>Puts tunn omputsning</t>
  </si>
  <si>
    <t>Betongfasad lagning</t>
  </si>
  <si>
    <t>Glasfasad byte</t>
  </si>
  <si>
    <t>Övriga portar, byte</t>
  </si>
  <si>
    <t>Övriga portar, ytbehandling</t>
  </si>
  <si>
    <t>Övriga ytterdörrar, ytbehandling</t>
  </si>
  <si>
    <t>Övriga ytterdörrar, byte</t>
  </si>
  <si>
    <t>Övriga dörrar, ytbehandling</t>
  </si>
  <si>
    <t>Övriga dörrar, byte</t>
  </si>
  <si>
    <t>Ytterdörr (övriga) målning</t>
  </si>
  <si>
    <t>Ytterdörr (övriga) byte</t>
  </si>
  <si>
    <t>Huvudcentraler</t>
  </si>
  <si>
    <t>Stigare, elledningar</t>
  </si>
  <si>
    <t>Ventilationssystem, aggregat</t>
  </si>
  <si>
    <t>Värmeväxlare</t>
  </si>
  <si>
    <t>Balkongkasett indragen</t>
  </si>
  <si>
    <t>Balkongkasett utanpåliggande</t>
  </si>
  <si>
    <t>Balkong Betong indragen</t>
  </si>
  <si>
    <t>Balkong Betong utanpåliggande</t>
  </si>
  <si>
    <t>Terasser byte</t>
  </si>
  <si>
    <t>Terasser, renovering</t>
  </si>
  <si>
    <t>Terasskasett indragen</t>
  </si>
  <si>
    <t>Terasskasett utanpåliggande</t>
  </si>
  <si>
    <t>Terass Betong indragen</t>
  </si>
  <si>
    <t>Terass Betong utanpåliggande</t>
  </si>
  <si>
    <t>BRF:</t>
  </si>
  <si>
    <t>Adress:</t>
  </si>
  <si>
    <t>Byggår:</t>
  </si>
  <si>
    <t>Underhållsplan för perioden:</t>
  </si>
  <si>
    <t>till</t>
  </si>
  <si>
    <t>Antal lägenheter:</t>
  </si>
  <si>
    <t>Boendeyta:</t>
  </si>
  <si>
    <t>Lösen: 123</t>
  </si>
  <si>
    <t>BRF Ritbrädet</t>
  </si>
  <si>
    <t>Jämtlandsgatan 70-116</t>
  </si>
  <si>
    <t>6.2</t>
  </si>
  <si>
    <t>Dörrar, byte</t>
  </si>
  <si>
    <t>Läsare, passersystem, källardörrar, byte</t>
  </si>
  <si>
    <t>15.2</t>
  </si>
  <si>
    <t>Underjordsbehållare sopor, byte</t>
  </si>
  <si>
    <t>Liggande samlingsledningar, relining</t>
  </si>
  <si>
    <t>Uppdaterad 2022-09-27</t>
  </si>
  <si>
    <t>Relining</t>
  </si>
  <si>
    <t>Dagvattenbrunnar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</si>
</sst>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gradientFill degree="270">
        <stop position="0">
          <color theme="6" tint="0.80001220740379042"/>
        </stop>
        <stop position="1">
          <color theme="6" tint="0.40000610370189521"/>
        </stop>
      </gradient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18">
    <xf numFmtId="0" fontId="0" fillId="0" borderId="0" xfId="0"/>
    <xf numFmtId="0" fontId="0" fillId="6" borderId="0" xfId="0" applyFill="1"/>
    <xf numFmtId="0" fontId="0" fillId="7" borderId="0" xfId="0" applyFill="1"/>
    <xf numFmtId="0" fontId="9" fillId="0" borderId="0" xfId="0" applyFont="1"/>
    <xf numFmtId="0" fontId="1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vertical="top"/>
      <protection locked="0"/>
    </xf>
    <xf numFmtId="0" fontId="14" fillId="3" borderId="0" xfId="0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4" fillId="2" borderId="9" xfId="0" applyFont="1" applyFill="1" applyBorder="1" applyAlignment="1" applyProtection="1">
      <alignment horizontal="center" vertical="top"/>
      <protection locked="0"/>
    </xf>
    <xf numFmtId="3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3" fontId="8" fillId="0" borderId="11" xfId="0" applyNumberFormat="1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5" borderId="10" xfId="0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8" fillId="0" borderId="13" xfId="0" applyFont="1" applyBorder="1" applyAlignment="1" applyProtection="1">
      <alignment horizontal="center"/>
      <protection locked="0"/>
    </xf>
    <xf numFmtId="3" fontId="8" fillId="0" borderId="12" xfId="0" applyNumberFormat="1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  <xf numFmtId="3" fontId="1" fillId="0" borderId="5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3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3" fontId="1" fillId="0" borderId="0" xfId="0" applyNumberFormat="1" applyFont="1" applyProtection="1"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2" fillId="0" borderId="6" xfId="0" applyFont="1" applyBorder="1" applyAlignment="1" applyProtection="1">
      <alignment horizontal="center" wrapText="1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1" fontId="8" fillId="0" borderId="15" xfId="0" applyNumberFormat="1" applyFont="1" applyBorder="1" applyProtection="1">
      <protection hidden="1"/>
    </xf>
    <xf numFmtId="1" fontId="8" fillId="0" borderId="16" xfId="0" applyNumberFormat="1" applyFont="1" applyBorder="1" applyProtection="1">
      <protection hidden="1"/>
    </xf>
    <xf numFmtId="1" fontId="5" fillId="0" borderId="16" xfId="0" applyNumberFormat="1" applyFont="1" applyBorder="1" applyProtection="1">
      <protection hidden="1"/>
    </xf>
    <xf numFmtId="1" fontId="8" fillId="0" borderId="17" xfId="0" applyNumberFormat="1" applyFont="1" applyBorder="1" applyProtection="1">
      <protection hidden="1"/>
    </xf>
    <xf numFmtId="0" fontId="1" fillId="0" borderId="0" xfId="0" applyFont="1" applyProtection="1">
      <protection hidden="1"/>
    </xf>
    <xf numFmtId="3" fontId="2" fillId="0" borderId="0" xfId="0" applyNumberFormat="1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3" borderId="6" xfId="0" applyFont="1" applyFill="1" applyBorder="1" applyAlignment="1" applyProtection="1">
      <alignment horizontal="center" wrapText="1"/>
      <protection hidden="1"/>
    </xf>
    <xf numFmtId="0" fontId="1" fillId="4" borderId="6" xfId="0" applyFont="1" applyFill="1" applyBorder="1" applyAlignment="1" applyProtection="1">
      <alignment horizontal="center"/>
      <protection hidden="1"/>
    </xf>
    <xf numFmtId="0" fontId="1" fillId="3" borderId="6" xfId="0" applyFont="1" applyFill="1" applyBorder="1" applyAlignment="1" applyProtection="1">
      <alignment horizontal="center"/>
      <protection hidden="1"/>
    </xf>
    <xf numFmtId="0" fontId="2" fillId="3" borderId="8" xfId="0" applyFont="1" applyFill="1" applyBorder="1" applyAlignment="1" applyProtection="1">
      <alignment horizontal="center" wrapText="1"/>
      <protection hidden="1"/>
    </xf>
    <xf numFmtId="3" fontId="8" fillId="3" borderId="11" xfId="0" applyNumberFormat="1" applyFont="1" applyFill="1" applyBorder="1" applyAlignment="1" applyProtection="1">
      <alignment horizontal="center"/>
      <protection hidden="1"/>
    </xf>
    <xf numFmtId="0" fontId="2" fillId="3" borderId="6" xfId="0" applyFont="1" applyFill="1" applyBorder="1" applyAlignment="1" applyProtection="1">
      <alignment horizontal="center" wrapText="1"/>
      <protection locked="0" hidden="1"/>
    </xf>
    <xf numFmtId="0" fontId="1" fillId="4" borderId="6" xfId="0" applyFont="1" applyFill="1" applyBorder="1" applyAlignment="1" applyProtection="1">
      <alignment horizontal="center"/>
      <protection locked="0" hidden="1"/>
    </xf>
    <xf numFmtId="0" fontId="1" fillId="3" borderId="6" xfId="0" applyFont="1" applyFill="1" applyBorder="1" applyAlignment="1" applyProtection="1">
      <alignment horizontal="center"/>
      <protection locked="0" hidden="1"/>
    </xf>
    <xf numFmtId="3" fontId="1" fillId="2" borderId="6" xfId="0" applyNumberFormat="1" applyFont="1" applyFill="1" applyBorder="1" applyProtection="1">
      <protection locked="0"/>
    </xf>
    <xf numFmtId="3" fontId="5" fillId="0" borderId="19" xfId="0" applyNumberFormat="1" applyFont="1" applyBorder="1" applyAlignment="1" applyProtection="1">
      <alignment horizontal="center"/>
      <protection locked="0"/>
    </xf>
    <xf numFmtId="3" fontId="8" fillId="0" borderId="19" xfId="0" applyNumberFormat="1" applyFont="1" applyBorder="1" applyAlignment="1" applyProtection="1">
      <alignment horizontal="center"/>
      <protection locked="0"/>
    </xf>
    <xf numFmtId="3" fontId="1" fillId="0" borderId="6" xfId="0" applyNumberFormat="1" applyFont="1" applyBorder="1" applyAlignment="1" applyProtection="1">
      <alignment horizontal="center"/>
      <protection locked="0"/>
    </xf>
    <xf numFmtId="3" fontId="1" fillId="2" borderId="20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top"/>
      <protection locked="0"/>
    </xf>
    <xf numFmtId="3" fontId="1" fillId="0" borderId="21" xfId="0" applyNumberFormat="1" applyFont="1" applyBorder="1" applyAlignment="1" applyProtection="1">
      <alignment horizontal="left" vertical="top"/>
      <protection locked="0"/>
    </xf>
    <xf numFmtId="3" fontId="1" fillId="0" borderId="22" xfId="0" applyNumberFormat="1" applyFont="1" applyBorder="1" applyAlignment="1" applyProtection="1">
      <alignment horizontal="left" vertical="top"/>
      <protection locked="0"/>
    </xf>
    <xf numFmtId="3" fontId="1" fillId="0" borderId="5" xfId="0" applyNumberFormat="1" applyFont="1" applyBorder="1" applyAlignment="1" applyProtection="1">
      <alignment horizontal="left" vertical="top"/>
      <protection locked="0"/>
    </xf>
    <xf numFmtId="3" fontId="1" fillId="2" borderId="3" xfId="0" applyNumberFormat="1" applyFont="1" applyFill="1" applyBorder="1" applyAlignment="1" applyProtection="1">
      <alignment horizontal="left" vertical="top"/>
      <protection locked="0"/>
    </xf>
    <xf numFmtId="3" fontId="1" fillId="0" borderId="6" xfId="0" applyNumberFormat="1" applyFont="1" applyBorder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9" fontId="11" fillId="0" borderId="0" xfId="1" applyFont="1" applyBorder="1" applyProtection="1">
      <protection locked="0"/>
    </xf>
    <xf numFmtId="2" fontId="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3" xfId="0" applyFont="1" applyBorder="1" applyProtection="1">
      <protection locked="0"/>
    </xf>
    <xf numFmtId="0" fontId="1" fillId="8" borderId="6" xfId="0" applyFont="1" applyFill="1" applyBorder="1" applyAlignment="1" applyProtection="1">
      <alignment horizontal="center"/>
      <protection locked="0"/>
    </xf>
    <xf numFmtId="1" fontId="0" fillId="0" borderId="0" xfId="0" applyNumberFormat="1" applyProtection="1">
      <protection hidden="1"/>
    </xf>
    <xf numFmtId="1" fontId="2" fillId="0" borderId="0" xfId="0" applyNumberFormat="1" applyFont="1" applyAlignment="1" applyProtection="1">
      <alignment horizontal="center"/>
      <protection hidden="1"/>
    </xf>
    <xf numFmtId="0" fontId="1" fillId="9" borderId="6" xfId="0" applyFont="1" applyFill="1" applyBorder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hidden="1"/>
    </xf>
    <xf numFmtId="0" fontId="1" fillId="9" borderId="6" xfId="0" applyFont="1" applyFill="1" applyBorder="1" applyAlignment="1" applyProtection="1">
      <alignment horizontal="center"/>
      <protection locked="0" hidden="1"/>
    </xf>
    <xf numFmtId="0" fontId="1" fillId="9" borderId="6" xfId="0" applyFont="1" applyFill="1" applyBorder="1" applyProtection="1">
      <protection locked="0"/>
    </xf>
    <xf numFmtId="0" fontId="8" fillId="3" borderId="11" xfId="0" applyFont="1" applyFill="1" applyBorder="1" applyAlignment="1" applyProtection="1">
      <alignment horizontal="center"/>
      <protection hidden="1"/>
    </xf>
    <xf numFmtId="0" fontId="8" fillId="9" borderId="11" xfId="0" applyFont="1" applyFill="1" applyBorder="1" applyAlignment="1" applyProtection="1">
      <alignment horizontal="center"/>
      <protection hidden="1"/>
    </xf>
    <xf numFmtId="0" fontId="8" fillId="9" borderId="18" xfId="0" applyFont="1" applyFill="1" applyBorder="1" applyAlignment="1" applyProtection="1">
      <alignment horizontal="center"/>
      <protection hidden="1"/>
    </xf>
    <xf numFmtId="0" fontId="8" fillId="10" borderId="10" xfId="0" applyFont="1" applyFill="1" applyBorder="1" applyAlignment="1" applyProtection="1">
      <alignment horizontal="center"/>
      <protection locked="0"/>
    </xf>
    <xf numFmtId="0" fontId="8" fillId="10" borderId="11" xfId="0" applyFont="1" applyFill="1" applyBorder="1" applyAlignment="1" applyProtection="1">
      <alignment horizontal="center"/>
      <protection locked="0"/>
    </xf>
    <xf numFmtId="0" fontId="1" fillId="10" borderId="10" xfId="0" applyFont="1" applyFill="1" applyBorder="1" applyAlignment="1" applyProtection="1">
      <alignment horizontal="center"/>
      <protection hidden="1"/>
    </xf>
    <xf numFmtId="0" fontId="1" fillId="10" borderId="10" xfId="0" applyFont="1" applyFill="1" applyBorder="1" applyAlignment="1" applyProtection="1">
      <alignment horizontal="center"/>
      <protection locked="0" hidden="1"/>
    </xf>
    <xf numFmtId="0" fontId="8" fillId="10" borderId="10" xfId="0" applyFont="1" applyFill="1" applyBorder="1" applyAlignment="1" applyProtection="1">
      <alignment horizontal="center"/>
      <protection hidden="1"/>
    </xf>
    <xf numFmtId="0" fontId="8" fillId="10" borderId="10" xfId="0" applyFont="1" applyFill="1" applyBorder="1" applyAlignment="1" applyProtection="1">
      <alignment horizontal="center"/>
      <protection locked="0" hidden="1"/>
    </xf>
    <xf numFmtId="0" fontId="5" fillId="10" borderId="10" xfId="0" applyFont="1" applyFill="1" applyBorder="1" applyAlignment="1" applyProtection="1">
      <alignment horizontal="center"/>
      <protection locked="0"/>
    </xf>
    <xf numFmtId="0" fontId="1" fillId="11" borderId="6" xfId="0" applyFont="1" applyFill="1" applyBorder="1" applyAlignment="1" applyProtection="1">
      <alignment horizontal="center"/>
      <protection locked="0"/>
    </xf>
    <xf numFmtId="0" fontId="16" fillId="9" borderId="6" xfId="0" applyFont="1" applyFill="1" applyBorder="1" applyAlignment="1" applyProtection="1">
      <alignment horizontal="center"/>
      <protection locked="0"/>
    </xf>
    <xf numFmtId="0" fontId="5" fillId="10" borderId="10" xfId="0" applyFont="1" applyFill="1" applyBorder="1" applyAlignment="1" applyProtection="1">
      <alignment horizontal="center"/>
      <protection hidden="1"/>
    </xf>
    <xf numFmtId="0" fontId="5" fillId="10" borderId="10" xfId="0" applyFont="1" applyFill="1" applyBorder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</cellXfs>
  <cellStyles count="2">
    <cellStyle name="Normal" xfId="0" builtinId="0"/>
    <cellStyle name="Procent" xfId="1" builtinId="5"/>
  </cellStyles>
  <dxfs count="11">
    <dxf>
      <font>
        <color rgb="FF9C0006"/>
      </font>
      <fill>
        <patternFill>
          <bgColor rgb="FFFFC7CE"/>
        </patternFill>
      </fill>
    </dxf>
    <dxf>
      <font>
        <strike val="0"/>
      </font>
      <numFmt numFmtId="1" formatCode="0"/>
    </dxf>
    <dxf>
      <font>
        <strike val="0"/>
      </font>
      <numFmt numFmtId="1" formatCode="0"/>
    </dxf>
    <dxf>
      <font>
        <strike val="0"/>
      </font>
      <numFmt numFmtId="1" formatCode="0"/>
    </dxf>
    <dxf>
      <font>
        <strike val="0"/>
      </font>
      <numFmt numFmtId="1" formatCode="0"/>
    </dxf>
    <dxf>
      <font>
        <strike val="0"/>
      </font>
      <numFmt numFmtId="1" formatCode="0"/>
    </dxf>
    <dxf>
      <font>
        <strike val="0"/>
      </font>
      <numFmt numFmtId="1" formatCode="0"/>
    </dxf>
    <dxf>
      <font>
        <strike val="0"/>
      </font>
      <numFmt numFmtId="1" formatCode="0"/>
    </dxf>
    <dxf>
      <font>
        <strike val="0"/>
      </font>
      <numFmt numFmtId="1" formatCode="0"/>
    </dxf>
    <dxf>
      <font>
        <strike val="0"/>
      </font>
      <numFmt numFmtId="1" formatCode="0"/>
    </dxf>
    <dxf>
      <font>
        <strike val="0"/>
      </font>
      <numFmt numFmtId="1" formatCode="0"/>
    </dxf>
  </dxfs>
  <tableStyles count="0" defaultTableStyle="TableStyleMedium9" defaultPivotStyle="PivotStyleLight16"/>
  <colors>
    <mruColors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504825</xdr:colOff>
      <xdr:row>158</xdr:row>
      <xdr:rowOff>119062</xdr:rowOff>
    </xdr:from>
    <xdr:ext cx="65" cy="172227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49D418AB-B700-4CA6-90DC-52C3496C3D45}"/>
            </a:ext>
          </a:extLst>
        </xdr:cNvPr>
        <xdr:cNvSpPr txBox="1"/>
      </xdr:nvSpPr>
      <xdr:spPr>
        <a:xfrm>
          <a:off x="8458200" y="16311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v-SE" sz="1100"/>
        </a:p>
      </xdr:txBody>
    </xdr:sp>
    <xdr:clientData/>
  </xdr:oneCellAnchor>
  <xdr:oneCellAnchor>
    <xdr:from>
      <xdr:col>9</xdr:col>
      <xdr:colOff>504825</xdr:colOff>
      <xdr:row>159</xdr:row>
      <xdr:rowOff>119062</xdr:rowOff>
    </xdr:from>
    <xdr:ext cx="65" cy="172227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79C4476E-A3D7-43BF-8C90-98466F9460A2}"/>
            </a:ext>
          </a:extLst>
        </xdr:cNvPr>
        <xdr:cNvSpPr txBox="1"/>
      </xdr:nvSpPr>
      <xdr:spPr>
        <a:xfrm>
          <a:off x="11275402" y="30789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v-SE" sz="1100"/>
        </a:p>
      </xdr:txBody>
    </xdr:sp>
    <xdr:clientData/>
  </xdr:oneCellAnchor>
  <xdr:oneCellAnchor>
    <xdr:from>
      <xdr:col>9</xdr:col>
      <xdr:colOff>504825</xdr:colOff>
      <xdr:row>160</xdr:row>
      <xdr:rowOff>119062</xdr:rowOff>
    </xdr:from>
    <xdr:ext cx="65" cy="172227"/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D380481-9BC8-4CE3-836B-CF49C47A6D1D}"/>
            </a:ext>
          </a:extLst>
        </xdr:cNvPr>
        <xdr:cNvSpPr txBox="1"/>
      </xdr:nvSpPr>
      <xdr:spPr>
        <a:xfrm>
          <a:off x="11275402" y="3095075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v-SE" sz="1100"/>
        </a:p>
      </xdr:txBody>
    </xdr:sp>
    <xdr:clientData/>
  </xdr:oneCellAnchor>
  <xdr:oneCellAnchor>
    <xdr:from>
      <xdr:col>9</xdr:col>
      <xdr:colOff>504825</xdr:colOff>
      <xdr:row>161</xdr:row>
      <xdr:rowOff>119062</xdr:rowOff>
    </xdr:from>
    <xdr:ext cx="65" cy="172227"/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7F21E673-36D3-4C61-9343-221C44B19A36}"/>
            </a:ext>
          </a:extLst>
        </xdr:cNvPr>
        <xdr:cNvSpPr txBox="1"/>
      </xdr:nvSpPr>
      <xdr:spPr>
        <a:xfrm>
          <a:off x="11275402" y="3111194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v-S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95"/>
  <sheetViews>
    <sheetView showGridLines="0" tabSelected="1" topLeftCell="A85" zoomScale="110" zoomScaleNormal="110" zoomScalePageLayoutView="20" workbookViewId="0">
      <selection activeCell="F147" sqref="F147"/>
    </sheetView>
  </sheetViews>
  <sheetFormatPr defaultColWidth="9.140625" defaultRowHeight="12.75" outlineLevelCol="1" x14ac:dyDescent="0.2"/>
  <cols>
    <col min="1" max="1" width="2.42578125" style="4" customWidth="1"/>
    <col min="2" max="2" width="10.7109375" style="48" bestFit="1" customWidth="1"/>
    <col min="3" max="3" width="51.5703125" style="48" bestFit="1" customWidth="1"/>
    <col min="4" max="4" width="51.5703125" style="4" hidden="1" customWidth="1" outlineLevel="1"/>
    <col min="5" max="5" width="13.140625" style="7" bestFit="1" customWidth="1" collapsed="1"/>
    <col min="6" max="6" width="8.85546875" style="7" customWidth="1"/>
    <col min="7" max="7" width="6.42578125" style="7" customWidth="1" outlineLevel="1"/>
    <col min="8" max="8" width="8.42578125" style="7" customWidth="1" outlineLevel="1"/>
    <col min="9" max="9" width="8.28515625" style="7" customWidth="1" outlineLevel="1"/>
    <col min="10" max="12" width="17" style="7" customWidth="1" outlineLevel="1"/>
    <col min="13" max="13" width="15.28515625" style="7" customWidth="1" outlineLevel="1"/>
    <col min="14" max="14" width="2.7109375" style="4" customWidth="1"/>
    <col min="15" max="20" width="6.42578125" style="4" customWidth="1"/>
    <col min="21" max="21" width="8" style="4" bestFit="1" customWidth="1"/>
    <col min="22" max="22" width="6.42578125" style="4" customWidth="1"/>
    <col min="23" max="23" width="8" style="4" bestFit="1" customWidth="1"/>
    <col min="24" max="65" width="6.42578125" style="4" customWidth="1"/>
    <col min="66" max="66" width="1.85546875" style="4" customWidth="1"/>
    <col min="67" max="67" width="7.28515625" style="4" customWidth="1"/>
    <col min="68" max="16384" width="9.140625" style="4"/>
  </cols>
  <sheetData>
    <row r="1" spans="1:65" ht="21" x14ac:dyDescent="0.35">
      <c r="B1" s="91" t="s">
        <v>641</v>
      </c>
      <c r="C1" s="88" t="s">
        <v>649</v>
      </c>
      <c r="D1" s="115"/>
      <c r="E1" s="115"/>
      <c r="F1" s="115"/>
      <c r="O1" s="8" t="s">
        <v>644</v>
      </c>
      <c r="P1" s="5"/>
      <c r="Q1" s="5"/>
      <c r="R1" s="5"/>
      <c r="S1" s="5"/>
      <c r="T1" s="6"/>
      <c r="U1" s="5">
        <v>2024</v>
      </c>
      <c r="V1" s="9" t="s">
        <v>645</v>
      </c>
      <c r="W1" s="8">
        <f>U1+50</f>
        <v>2074</v>
      </c>
      <c r="X1" s="10"/>
      <c r="Y1" s="10"/>
      <c r="Z1" s="10"/>
    </row>
    <row r="2" spans="1:65" ht="26.25" customHeight="1" x14ac:dyDescent="0.35">
      <c r="B2" s="91" t="s">
        <v>642</v>
      </c>
      <c r="C2" s="88" t="s">
        <v>650</v>
      </c>
      <c r="D2" s="115"/>
      <c r="E2" s="115"/>
      <c r="F2" s="115"/>
      <c r="O2" s="11" t="s">
        <v>657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65" ht="21" x14ac:dyDescent="0.35">
      <c r="B3" s="8" t="s">
        <v>643</v>
      </c>
      <c r="C3" s="6">
        <v>1952</v>
      </c>
      <c r="D3" s="116"/>
      <c r="E3" s="116"/>
      <c r="F3" s="116"/>
      <c r="O3" s="5"/>
      <c r="P3" s="10"/>
      <c r="Q3" s="5"/>
      <c r="R3" s="10"/>
      <c r="S3" s="10"/>
      <c r="T3" s="10"/>
      <c r="U3" s="10"/>
      <c r="V3" s="10"/>
      <c r="W3" s="10"/>
      <c r="X3" s="10"/>
      <c r="Y3" s="10"/>
      <c r="Z3" s="10"/>
    </row>
    <row r="4" spans="1:65" ht="21" x14ac:dyDescent="0.35">
      <c r="B4" s="8" t="s">
        <v>646</v>
      </c>
      <c r="C4" s="6">
        <v>188</v>
      </c>
      <c r="D4" s="116"/>
      <c r="E4" s="116"/>
      <c r="F4" s="116"/>
      <c r="O4" s="5"/>
      <c r="R4" s="89"/>
      <c r="X4" s="10"/>
      <c r="Y4" s="10"/>
      <c r="Z4" s="10"/>
    </row>
    <row r="5" spans="1:65" ht="21" x14ac:dyDescent="0.35">
      <c r="B5" s="8" t="s">
        <v>647</v>
      </c>
      <c r="C5" s="6">
        <v>10545</v>
      </c>
      <c r="D5" s="117"/>
      <c r="E5" s="117"/>
      <c r="F5" s="117"/>
      <c r="M5" s="7" t="s">
        <v>648</v>
      </c>
      <c r="O5" s="12" t="s">
        <v>22</v>
      </c>
      <c r="P5" s="13"/>
      <c r="Q5" s="13"/>
      <c r="R5" s="13"/>
      <c r="S5" s="13"/>
      <c r="T5" s="13"/>
      <c r="U5" s="13"/>
      <c r="V5" s="13"/>
      <c r="W5" s="13"/>
    </row>
    <row r="6" spans="1:65" ht="21" x14ac:dyDescent="0.35">
      <c r="B6" s="4"/>
      <c r="C6" s="6"/>
      <c r="D6" s="14"/>
      <c r="E6" s="14"/>
      <c r="F6" s="14"/>
    </row>
    <row r="7" spans="1:65" s="15" customFormat="1" x14ac:dyDescent="0.2">
      <c r="C7" s="16"/>
      <c r="E7" s="17" t="s">
        <v>62</v>
      </c>
      <c r="F7" s="18" t="s">
        <v>42</v>
      </c>
      <c r="G7" s="72" t="s">
        <v>480</v>
      </c>
      <c r="H7" s="19" t="s">
        <v>89</v>
      </c>
      <c r="I7" s="20" t="s">
        <v>90</v>
      </c>
      <c r="J7" s="69" t="s">
        <v>97</v>
      </c>
      <c r="K7" s="74" t="s">
        <v>488</v>
      </c>
      <c r="L7" s="20" t="s">
        <v>489</v>
      </c>
      <c r="M7" s="20" t="s">
        <v>98</v>
      </c>
      <c r="N7" s="4"/>
      <c r="O7" s="59">
        <f>Startår</f>
        <v>2024</v>
      </c>
      <c r="P7" s="59">
        <f>O7+1</f>
        <v>2025</v>
      </c>
      <c r="Q7" s="59">
        <f t="shared" ref="Q7:BM7" si="0">P7+1</f>
        <v>2026</v>
      </c>
      <c r="R7" s="59">
        <f t="shared" si="0"/>
        <v>2027</v>
      </c>
      <c r="S7" s="59">
        <f t="shared" si="0"/>
        <v>2028</v>
      </c>
      <c r="T7" s="59">
        <f t="shared" si="0"/>
        <v>2029</v>
      </c>
      <c r="U7" s="59">
        <f t="shared" si="0"/>
        <v>2030</v>
      </c>
      <c r="V7" s="59">
        <f t="shared" si="0"/>
        <v>2031</v>
      </c>
      <c r="W7" s="59">
        <f t="shared" si="0"/>
        <v>2032</v>
      </c>
      <c r="X7" s="59">
        <f t="shared" si="0"/>
        <v>2033</v>
      </c>
      <c r="Y7" s="59">
        <f t="shared" si="0"/>
        <v>2034</v>
      </c>
      <c r="Z7" s="59">
        <f t="shared" si="0"/>
        <v>2035</v>
      </c>
      <c r="AA7" s="59">
        <f t="shared" si="0"/>
        <v>2036</v>
      </c>
      <c r="AB7" s="59">
        <f t="shared" si="0"/>
        <v>2037</v>
      </c>
      <c r="AC7" s="59">
        <f t="shared" si="0"/>
        <v>2038</v>
      </c>
      <c r="AD7" s="59">
        <f t="shared" si="0"/>
        <v>2039</v>
      </c>
      <c r="AE7" s="59">
        <f t="shared" si="0"/>
        <v>2040</v>
      </c>
      <c r="AF7" s="59">
        <f t="shared" si="0"/>
        <v>2041</v>
      </c>
      <c r="AG7" s="59">
        <f t="shared" si="0"/>
        <v>2042</v>
      </c>
      <c r="AH7" s="59">
        <f t="shared" si="0"/>
        <v>2043</v>
      </c>
      <c r="AI7" s="59">
        <f t="shared" si="0"/>
        <v>2044</v>
      </c>
      <c r="AJ7" s="59">
        <f t="shared" si="0"/>
        <v>2045</v>
      </c>
      <c r="AK7" s="59">
        <f t="shared" si="0"/>
        <v>2046</v>
      </c>
      <c r="AL7" s="59">
        <f t="shared" si="0"/>
        <v>2047</v>
      </c>
      <c r="AM7" s="59">
        <f t="shared" si="0"/>
        <v>2048</v>
      </c>
      <c r="AN7" s="59">
        <f t="shared" si="0"/>
        <v>2049</v>
      </c>
      <c r="AO7" s="59">
        <f t="shared" si="0"/>
        <v>2050</v>
      </c>
      <c r="AP7" s="59">
        <f t="shared" si="0"/>
        <v>2051</v>
      </c>
      <c r="AQ7" s="59">
        <f t="shared" si="0"/>
        <v>2052</v>
      </c>
      <c r="AR7" s="59">
        <f t="shared" si="0"/>
        <v>2053</v>
      </c>
      <c r="AS7" s="59">
        <f t="shared" si="0"/>
        <v>2054</v>
      </c>
      <c r="AT7" s="59">
        <f t="shared" si="0"/>
        <v>2055</v>
      </c>
      <c r="AU7" s="59">
        <f t="shared" si="0"/>
        <v>2056</v>
      </c>
      <c r="AV7" s="59">
        <f t="shared" si="0"/>
        <v>2057</v>
      </c>
      <c r="AW7" s="59">
        <f t="shared" si="0"/>
        <v>2058</v>
      </c>
      <c r="AX7" s="59">
        <f t="shared" si="0"/>
        <v>2059</v>
      </c>
      <c r="AY7" s="59">
        <f t="shared" si="0"/>
        <v>2060</v>
      </c>
      <c r="AZ7" s="59">
        <f t="shared" si="0"/>
        <v>2061</v>
      </c>
      <c r="BA7" s="59">
        <f t="shared" si="0"/>
        <v>2062</v>
      </c>
      <c r="BB7" s="59">
        <f t="shared" si="0"/>
        <v>2063</v>
      </c>
      <c r="BC7" s="59">
        <f t="shared" si="0"/>
        <v>2064</v>
      </c>
      <c r="BD7" s="59">
        <f t="shared" si="0"/>
        <v>2065</v>
      </c>
      <c r="BE7" s="59">
        <f t="shared" si="0"/>
        <v>2066</v>
      </c>
      <c r="BF7" s="59">
        <f t="shared" si="0"/>
        <v>2067</v>
      </c>
      <c r="BG7" s="59">
        <f t="shared" si="0"/>
        <v>2068</v>
      </c>
      <c r="BH7" s="59">
        <f t="shared" si="0"/>
        <v>2069</v>
      </c>
      <c r="BI7" s="59">
        <f t="shared" si="0"/>
        <v>2070</v>
      </c>
      <c r="BJ7" s="59">
        <f t="shared" si="0"/>
        <v>2071</v>
      </c>
      <c r="BK7" s="59">
        <f t="shared" si="0"/>
        <v>2072</v>
      </c>
      <c r="BL7" s="59">
        <f t="shared" si="0"/>
        <v>2073</v>
      </c>
      <c r="BM7" s="59">
        <f t="shared" si="0"/>
        <v>2074</v>
      </c>
    </row>
    <row r="8" spans="1:65" x14ac:dyDescent="0.2">
      <c r="A8" s="21" t="s">
        <v>0</v>
      </c>
      <c r="B8" s="22"/>
      <c r="C8" s="82"/>
      <c r="D8" s="77"/>
      <c r="E8" s="23"/>
      <c r="F8" s="24"/>
      <c r="G8" s="70"/>
      <c r="H8" s="25"/>
      <c r="I8" s="25"/>
      <c r="J8" s="70"/>
      <c r="K8" s="75"/>
      <c r="L8" s="25"/>
      <c r="M8" s="25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</row>
    <row r="9" spans="1:65" s="32" customFormat="1" ht="12.75" customHeight="1" x14ac:dyDescent="0.25">
      <c r="A9" s="26"/>
      <c r="B9" s="27" t="s">
        <v>1</v>
      </c>
      <c r="C9" s="83" t="s">
        <v>507</v>
      </c>
      <c r="D9" s="78" t="s">
        <v>412</v>
      </c>
      <c r="E9" s="28" t="str">
        <f>IF(D9='Ute, Mark'!A3,"10",IF(D9='Ute, Mark'!A4,"10",IF(D9='Ute, Mark'!A5,"10",IF(D9='Ute, Mark'!A6,"10",IF(D9='Ute, Mark'!A7,"10",IF(D9='Ute, Mark'!A8,"10",IF(D9='Ute, Mark'!A9,"10",IF(D9='Ute, Mark'!A10,"2",IF(D9='Ute, Mark'!A11,"2",IF(D9='Ute, Mark'!A12,"2","0"))))))))))</f>
        <v>10</v>
      </c>
      <c r="F9" s="29">
        <v>2015</v>
      </c>
      <c r="G9" s="102">
        <f t="shared" ref="G9:G17" si="1">IF(AND((F9+E9)&lt;Startår,(F9+E9)&gt;100),Startår,F9+E9)</f>
        <v>2025</v>
      </c>
      <c r="H9" s="104" t="s">
        <v>125</v>
      </c>
      <c r="I9" s="104">
        <v>100</v>
      </c>
      <c r="J9" s="108" t="str">
        <f>IF(D9='Ute, Mark'!A3,"13101",IF(D9='Ute, Mark'!A4,"13102",IF(D9='Ute, Mark'!A5,"13103",IF(D9='Ute, Mark'!A6,"13111",IF(D9='Ute, Mark'!A7,"13112",IF(D9='Ute, Mark'!A8,"13113",IF(D9='Ute, Mark'!A9,"13114",IF(D9='Ute, Mark'!A10,"13211",IF(D9='Ute, Mark'!A11,"13212",IF(D9='Ute, Mark'!A12,"13213",""))))))))))</f>
        <v>13103</v>
      </c>
      <c r="K9" s="109" t="str">
        <f>IF(D9='Ute, Mark'!A3,"720",IF(D9='Ute, Mark'!A4,"190",IF(D9='Ute, Mark'!A5,"670",IF(D9='Ute, Mark'!A6,"11250",IF(D9='Ute, Mark'!A7,"31030",IF(D9='Ute, Mark'!A8,"26250",IF(D9='Ute, Mark'!A9,"18900",IF(D9='Ute, Mark'!A10,"98",IF(D9='Ute, Mark'!A11,"167",IF(D9='Ute, Mark'!A12,"275","0"))))))))))</f>
        <v>670</v>
      </c>
      <c r="L9" s="104">
        <f>K9*I9/1000</f>
        <v>67</v>
      </c>
      <c r="M9" s="104"/>
      <c r="N9" s="31"/>
      <c r="O9" s="61" t="str">
        <f>IF($G9=$O$7,$L9,IF($O$7-$E9=$G9,$L9,IF($O$7-(2*$E9)=$G9,$L9,IF($O$7-(3*$E9)=$G9,$L9,IF($O$7-(4*$E9)=$G9,$L9,IF($O$7-(5*$E9)=$G9,$L9,IF($O$7-(6*$E9)=$G9,$L9,IF($O$7-(7*$E9)=$G9,$L9,IF($O$7-(8*$E9)=$G9,$L9,IF($O$7-(9*$E9)=$G9,$L9,IF($O$7-(10*$E9)=$G9,$L9,IF($O$7-(11*$E9)=$G9,$L9,IF($O$7-(12*$E9)=$G9,$L9,IF($O$7-(13*$E9)=$G9,$L9,IF($O$7-(14*$E9)=$G9,$L9,IF($O$7-(15*$E9)=$G9,$L9,IF($O$7-(16*$E9)=$G9,$L9,IF($O$7-(17*$E9)=$G9,$L9,IF($O$7-(18*$E9)=$G9,$L9,IF($O$7-(19*$E9)=$G9,$L9,IF($O$7-(20*$E9)=$G9,$L9,IF($O$7-(21*$E9)=$G9,$L9,IF($O$7-(22*$E9)=$G9,$L9,IF($O$7-(23*$E9)=$G9,$L9,IF($O$7-(24*$E9)=$G9,$L9,IF($O$7-(25*$E9)=$G9,$L9,IF($O$7-(26*$E9)=$G9,$L9,IF($O$7-(27*$E9)=$G9,$L9,IF($O$7-(28*$E9)=$G9,$L9,IF($O$7-(29*$E9)=$G9,$L9,IF($O$7-(30*$E9)=$G9,$L9,IF($O$7-(31*$E9)=$G9,$L9,IF($O$7-(32*$E9)=$G9,$L9,IF($O$7-(33*$E9)=$G9,$L9,IF($O$7-(34*$E9)=$G9,$L9,IF($O$7-(35*$E9)=$G9,$L9,IF($O$7-(36*$E9)=$G9,$L9,IF($O$7-(37*$E9)=$G9,$L9,IF($O$7-(38*$E9)=$G9,$L9,IF($O$7-(39*$E9)=$G9,$L9,IF($O$7-(40*$E9)=$G9,$L9,IF($O$7-(41*$E9)=$G9,$L9,IF($O$7-(42*$E9)=$G9,$L9,IF($O$7-(43*$E9)=$G9,$L9,IF($O$7-(44*$E9)=$G9,$L9,IF($O$7-(45*$E9)=$G9,$L9,IF($O$7-(46*$E9)=$G9,$L9,IF($O$7-(47*$E9)=$G9,$L9,IF($O$7-(48*$E9)=$G9,$L9,IF($O$7-(49*$E9)=$G9,$L9,IF($O$7-(50*$E9)=$G9,$L9,"")))))))))))))))))))))))))))))))))))))))))))))))))))</f>
        <v/>
      </c>
      <c r="P9" s="62">
        <f>IF($G9=$P$7,$L9,IF($P$7-$E9=$G9,$L9,IF($P$7-(2*$E9)=$G9,$L9,IF($P$7-(3*$E9)=$G9,$L9,IF($P$7-(4*$E9)=$G9,$L9,IF($P$7-(5*$E9)=$G9,$L9,IF($P$7-(6*$E9)=$G9,$L9,IF($P$7-(7*$E9)=$G9,$L9,IF($P$7-(8*$E9)=$G9,$L9,IF($P$7-(9*$E9)=$G9,$L9,IF($P$7-(10*$E9)=$G9,$L9,IF($P$7-(11*$E9)=$G9,$L9,IF($P$7-(12*$E9)=$G9,$L9,IF($P$7-(13*$E9)=$G9,$L9,IF($P$7-(14*$E9)=$G9,$L9,IF($P$7-(15*$E9)=$G9,$L9,IF($P$7-(16*$E9)=$G9,$L9,IF($P$7-(17*$E9)=$G9,$L9,IF($P$7-(18*$E9)=$G9,$L9,IF($P$7-(19*$E9)=$G9,$L9,IF($P$7-(20*$E9)=$G9,$L9,IF($P$7-(21*$E9)=$G9,$L9,IF($P$7-(22*$E9)=$G9,$L9,IF($P$7-(23*$E9)=$G9,$L9,IF($P$7-(24*$E9)=$G9,$L9,IF($P$7-(25*$E9)=$G9,$L9,IF($P$7-(26*$E9)=$G9,$L9,IF($P$7-(27*$E9)=$G9,$L9,IF($P$7-(28*$E9)=$G9,$L9,IF($P$7-(29*$E9)=$G9,$L9,IF($P$7-(30*$E9)=$G9,$L9,IF($P$7-(31*$E9)=$G9,$L9,IF($P$7-(32*$E9)=$G9,$L9,IF($P$7-(33*$E9)=$G9,$L9,IF($P$7-(34*$E9)=$G9,$L9,IF($P$7-(35*$E9)=$G9,$L9,IF($P$7-(36*$E9)=$G9,$L9,IF($P$7-(37*$E9)=$G9,$L9,IF($P$7-(38*$E9)=$G9,$L9,IF($P$7-(39*$E9)=$G9,$L9,IF($P$7-(40*$E9)=$G9,$L9,IF($P$7-(41*$E9)=$G9,$L9,IF($P$7-(42*$E9)=$G9,$L9,IF($P$7-(43*$E9)=$G9,$L9,IF($P$7-(44*$E9)=$G9,$L9,IF($P$7-(45*$E9)=$G9,$L9,IF($P$7-(46*$E9)=$G9,$L9,IF($P$7-(47*$E9)=$G9,$L9,IF($P$7-(48*$E9)=$G9,$L9,IF($P$7-(49*$E9)=$G9,$L9,IF($P$7-(50*$E9)=$G9,$L9,"")))))))))))))))))))))))))))))))))))))))))))))))))))</f>
        <v>67</v>
      </c>
      <c r="Q9" s="62" t="str">
        <f>IF($G9=$Q$7,$L9,IF($Q$7-$E9=$G9,$L9,IF($Q$7-(2*$E9)=$G9,$L9,IF($Q$7-(3*$E9)=$G9,$L9,IF($Q$7-(4*$E9)=$G9,$L9,IF($Q$7-(5*$E9)=$G9,$L9,IF($Q$7-(6*$E9)=$G9,$L9,IF($Q$7-(7*$E9)=$G9,$L9,IF($Q$7-(8*$E9)=$G9,$L9,IF($Q$7-(9*$E9)=$G9,$L9,IF($Q$7-(10*$E9)=$G9,$L9,IF($Q$7-(11*$E9)=$G9,$L9,IF($Q$7-(12*$E9)=$G9,$L9,IF($Q$7-(13*$E9)=$G9,$L9,IF($Q$7-(14*$E9)=$G9,$L9,IF($Q$7-(15*$E9)=$G9,$L9,IF($Q$7-(16*$E9)=$G9,$L9,IF($Q$7-(17*$E9)=$G9,$L9,IF($Q$7-(18*$E9)=$G9,$L9,IF($Q$7-(19*$E9)=$G9,$L9,IF($Q$7-(20*$E9)=$G9,$L9,IF($Q$7-(21*$E9)=$G9,$L9,IF($Q$7-(22*$E9)=$G9,$L9,IF($Q$7-(23*$E9)=$G9,$L9,IF($Q$7-(24*$E9)=$G9,$L9,IF($Q$7-(25*$E9)=$G9,$L9,IF($Q$7-(26*$E9)=$G9,$L9,IF($Q$7-(27*$E9)=$G9,$L9,IF($Q$7-(28*$E9)=$G9,$L9,IF($Q$7-(29*$E9)=$G9,$L9,IF($Q$7-(30*$E9)=$G9,$L9,IF($Q$7-(31*$E9)=$G9,$L9,IF($Q$7-(32*$E9)=$G9,$L9,IF($Q$7-(33*$E9)=$G9,$L9,IF($Q$7-(34*$E9)=$G9,$L9,IF($Q$7-(35*$E9)=$G9,$L9,IF($Q$7-(36*$E9)=$G9,$L9,IF($Q$7-(37*$E9)=$G9,$L9,IF($Q$7-(38*$E9)=$G9,$L9,IF($Q$7-(39*$E9)=$G9,$L9,IF($Q$7-(40*$E9)=$G9,$L9,IF($Q$7-(41*$E9)=$G9,$L9,IF($Q$7-(42*$E9)=$G9,$L9,IF($Q$7-(43*$E9)=$G9,$L9,IF($Q$7-(44*$E9)=$G9,$L9,IF($Q$7-(45*$E9)=$G9,$L9,IF($Q$7-(46*$E9)=$G9,$L9,IF($Q$7-(47*$E9)=$G9,$L9,IF($Q$7-(48*$E9)=$G9,$L9,IF($Q$7-(49*$E9)=$G9,$L9,IF($Q$7-(50*$E9)=$G9,$L9,"")))))))))))))))))))))))))))))))))))))))))))))))))))</f>
        <v/>
      </c>
      <c r="R9" s="62" t="str">
        <f>IF($G9=$R$7,$L9,IF($R$7-$E9=$G9,$L9,IF($R$7-(2*$E9)=$G9,$L9,IF($R$7-(3*$E9)=$G9,$L9,IF($R$7-(4*$E9)=$G9,$L9,IF($R$7-(5*$E9)=$G9,$L9,IF($R$7-(6*$E9)=$G9,$L9,IF($R$7-(7*$E9)=$G9,$L9,IF($R$7-(8*$E9)=$G9,$L9,IF($R$7-(9*$E9)=$G9,$L9,IF($R$7-(10*$E9)=$G9,$L9,IF($R$7-(11*$E9)=$G9,$L9,IF($R$7-(12*$E9)=$G9,$L9,IF($R$7-(13*$E9)=$G9,$L9,IF($R$7-(14*$E9)=$G9,$L9,IF($R$7-(15*$E9)=$G9,$L9,IF($R$7-(16*$E9)=$G9,$L9,IF($R$7-(17*$E9)=$G9,$L9,IF($R$7-(18*$E9)=$G9,$L9,IF($R$7-(19*$E9)=$G9,$L9,IF($R$7-(20*$E9)=$G9,$L9,IF($R$7-(21*$E9)=$G9,$L9,IF($R$7-(22*$E9)=$G9,$L9,IF($R$7-(23*$E9)=$G9,$L9,IF($R$7-(24*$E9)=$G9,$L9,IF($R$7-(25*$E9)=$G9,$L9,IF($R$7-(26*$E9)=$G9,$L9,IF($R$7-(27*$E9)=$G9,$L9,IF($R$7-(28*$E9)=$G9,$L9,IF($R$7-(29*$E9)=$G9,$L9,IF($R$7-(30*$E9)=$G9,$L9,IF($R$7-(31*$E9)=$G9,$L9,IF($R$7-(32*$E9)=$G9,$L9,IF($R$7-(33*$E9)=$G9,$L9,IF($R$7-(34*$E9)=$G9,$L9,IF($R$7-(35*$E9)=$G9,$L9,IF($R$7-(36*$E9)=$G9,$L9,IF($R$7-(37*$E9)=$G9,$L9,IF($R$7-(38*$E9)=$G9,$L9,IF($R$7-(39*$E9)=$G9,$L9,IF($R$7-(40*$E9)=$G9,$L9,IF($R$7-(41*$E9)=$G9,$L9,IF($R$7-(42*$E9)=$G9,$L9,IF($R$7-(43*$E9)=$G9,$L9,IF($R$7-(44*$E9)=$G9,$L9,IF($R$7-(45*$E9)=$G9,$L9,IF($R$7-(46*$E9)=$G9,$L9,IF($R$7-(47*$E9)=$G9,$L9,IF($R$7-(48*$E9)=$G9,$L9,IF($R$7-(49*$E9)=$G9,$L9,IF($R$7-(50*$E9)=$G9,$L9,"")))))))))))))))))))))))))))))))))))))))))))))))))))</f>
        <v/>
      </c>
      <c r="S9" s="62" t="str">
        <f>IF($G9=$S$7,$L9,IF($S$7-$E9=$G9,$L9,IF($S$7-(2*$E9)=$G9,$L9,IF($S$7-(3*$E9)=$G9,$L9,IF($S$7-(4*$E9)=$G9,$L9,IF($S$7-(5*$E9)=$G9,$L9,IF($S$7-(6*$E9)=$G9,$L9,IF($S$7-(7*$E9)=$G9,$L9,IF($S$7-(8*$E9)=$G9,$L9,IF($S$7-(9*$E9)=$G9,$L9,IF($S$7-(10*$E9)=$G9,$L9,IF($S$7-(11*$E9)=$G9,$L9,IF($S$7-(12*$E9)=$G9,$L9,IF($S$7-(13*$E9)=$G9,$L9,IF($S$7-(14*$E9)=$G9,$L9,IF($S$7-(15*$E9)=$G9,$L9,IF($S$7-(16*$E9)=$G9,$L9,IF($S$7-(17*$E9)=$G9,$L9,IF($S$7-(18*$E9)=$G9,$L9,IF($S$7-(19*$E9)=$G9,$L9,IF($S$7-(20*$E9)=$G9,$L9,IF($S$7-(21*$E9)=$G9,$L9,IF($S$7-(22*$E9)=$G9,$L9,IF($S$7-(23*$E9)=$G9,$L9,IF($S$7-(24*$E9)=$G9,$L9,IF($S$7-(25*$E9)=$G9,$L9,IF($S$7-(26*$E9)=$G9,$L9,IF($S$7-(27*$E9)=$G9,$L9,IF($S$7-(28*$E9)=$G9,$L9,IF($S$7-(29*$E9)=$G9,$L9,IF($S$7-(30*$E9)=$G9,$L9,IF($S$7-(31*$E9)=$G9,$L9,IF($S$7-(32*$E9)=$G9,$L9,IF($S$7-(33*$E9)=$G9,$L9,IF($S$7-(34*$E9)=$G9,$L9,IF($S$7-(35*$E9)=$G9,$L9,IF($S$7-(36*$E9)=$G9,$L9,IF($S$7-(37*$E9)=$G9,$L9,IF($S$7-(38*$E9)=$G9,$L9,IF($S$7-(39*$E9)=$G9,$L9,IF($S$7-(40*$E9)=$G9,$L9,IF($S$7-(41*$E9)=$G9,$L9,IF($S$7-(42*$E9)=$G9,$L9,IF($S$7-(43*$E9)=$G9,$L9,IF($S$7-(44*$E9)=$G9,$L9,IF($S$7-(45*$E9)=$G9,$L9,IF($S$7-(46*$E9)=$G9,$L9,IF($S$7-(47*$E9)=$G9,$L9,IF($S$7-(48*$E9)=$G9,$L9,IF($S$7-(49*$E9)=$G9,$L9,IF($S$7-(50*$E9)=$G9,$L9,"")))))))))))))))))))))))))))))))))))))))))))))))))))</f>
        <v/>
      </c>
      <c r="T9" s="62" t="str">
        <f>IF($G9=$T$7,$L9,IF($T$7-$E9=$G9,$L9,IF($T$7-(2*$E9)=$G9,$L9,IF($T$7-(3*$E9)=$G9,$L9,IF($T$7-(4*$E9)=$G9,$L9,IF($T$7-(5*$E9)=$G9,$L9,IF($T$7-(6*$E9)=$G9,$L9,IF($T$7-(7*$E9)=$G9,$L9,IF($T$7-(8*$E9)=$G9,$L9,IF($T$7-(9*$E9)=$G9,$L9,IF($T$7-(10*$E9)=$G9,$L9,IF($T$7-(11*$E9)=$G9,$L9,IF($T$7-(12*$E9)=$G9,$L9,IF($T$7-(13*$E9)=$G9,$L9,IF($T$7-(14*$E9)=$G9,$L9,IF($T$7-(15*$E9)=$G9,$L9,IF($T$7-(16*$E9)=$G9,$L9,IF($T$7-(17*$E9)=$G9,$L9,IF($T$7-(18*$E9)=$G9,$L9,IF($T$7-(19*$E9)=$G9,$L9,IF($T$7-(20*$E9)=$G9,$L9,IF($T$7-(21*$E9)=$G9,$L9,IF($T$7-(22*$E9)=$G9,$L9,IF($T$7-(23*$E9)=$G9,$L9,IF($T$7-(24*$E9)=$G9,$L9,IF($T$7-(25*$E9)=$G9,$L9,IF($T$7-(26*$E9)=$G9,$L9,IF($T$7-(27*$E9)=$G9,$L9,IF($T$7-(28*$E9)=$G9,$L9,IF($T$7-(29*$E9)=$G9,$L9,IF($T$7-(30*$E9)=$G9,$L9,IF($T$7-(31*$E9)=$G9,$L9,IF($T$7-(32*$E9)=$G9,$L9,IF($T$7-(33*$E9)=$G9,$L9,IF($T$7-(34*$E9)=$G9,$L9,IF($T$7-(35*$E9)=$G9,$L9,IF($T$7-(36*$E9)=$G9,$L9,IF($T$7-(37*$E9)=$G9,$L9,IF($T$7-(38*$E9)=$G9,$L9,IF($T$7-(39*$E9)=$G9,$L9,IF($T$7-(40*$E9)=$G9,$L9,IF($T$7-(41*$E9)=$G9,$L9,IF($T$7-(42*$E9)=$G9,$L9,IF($T$7-(43*$E9)=$G9,$L9,IF($T$7-(44*$E9)=$G9,$L9,IF($T$7-(45*$E9)=$G9,$L9,IF($T$7-(46*$E9)=$G9,$L9,IF($T$7-(47*$E9)=$G9,$L9,IF($T$7-(48*$E9)=$G9,$L9,IF($T$7-(49*$E9)=$G9,$L9,IF($T$7-(50*$E9)=$G9,$L9,"")))))))))))))))))))))))))))))))))))))))))))))))))))</f>
        <v/>
      </c>
      <c r="U9" s="62" t="str">
        <f>IF($G9=$U$7,$L9,IF($U$7-$E9=$G9,$L9,IF($U$7-(2*$E9)=$G9,$L9,IF($U$7-(3*$E9)=$G9,$L9,IF($U$7-(4*$E9)=$G9,$L9,IF($U$7-(5*$E9)=$G9,$L9,IF($U$7-(6*$E9)=$G9,$L9,IF($U$7-(7*$E9)=$G9,$L9,IF($U$7-(8*$E9)=$G9,$L9,IF($U$7-(9*$E9)=$G9,$L9,IF($U$7-(10*$E9)=$G9,$L9,IF($U$7-(11*$E9)=$G9,$L9,IF($U$7-(12*$E9)=$G9,$L9,IF($U$7-(13*$E9)=$G9,$L9,IF($U$7-(14*$E9)=$G9,$L9,IF($U$7-(15*$E9)=$G9,$L9,IF($U$7-(16*$E9)=$G9,$L9,IF($U$7-(17*$E9)=$G9,$L9,IF($U$7-(18*$E9)=$G9,$L9,IF($U$7-(19*$E9)=$G9,$L9,IF($U$7-(20*$E9)=$G9,$L9,IF($U$7-(21*$E9)=$G9,$L9,IF($U$7-(22*$E9)=$G9,$L9,IF($U$7-(23*$E9)=$G9,$L9,IF($U$7-(24*$E9)=$G9,$L9,IF($U$7-(25*$E9)=$G9,$L9,IF($U$7-(26*$E9)=$G9,$L9,IF($U$7-(27*$E9)=$G9,$L9,IF($U$7-(28*$E9)=$G9,$L9,IF($U$7-(29*$E9)=$G9,$L9,IF($U$7-(30*$E9)=$G9,$L9,IF($U$7-(31*$E9)=$G9,$L9,IF($U$7-(32*$E9)=$G9,$L9,IF($U$7-(33*$E9)=$G9,$L9,IF($U$7-(34*$E9)=$G9,$L9,IF($U$7-(35*$E9)=$G9,$L9,IF($U$7-(36*$E9)=$G9,$L9,IF($U$7-(37*$E9)=$G9,$L9,IF($U$7-(38*$E9)=$G9,$L9,IF($U$7-(39*$E9)=$G9,$L9,IF($U$7-(40*$E9)=$G9,$L9,IF($U$7-(41*$E9)=$G9,$L9,IF($U$7-(42*$E9)=$G9,$L9,IF($U$7-(43*$E9)=$G9,$L9,IF($U$7-(44*$E9)=$G9,$L9,IF($U$7-(45*$E9)=$G9,$L9,IF($U$7-(46*$E9)=$G9,$L9,IF($U$7-(47*$E9)=$G9,$L9,IF($U$7-(48*$E9)=$G9,$L9,IF($U$7-(49*$E9)=$G9,$L9,IF($U$7-(50*$E9)=$G9,$L9,"")))))))))))))))))))))))))))))))))))))))))))))))))))</f>
        <v/>
      </c>
      <c r="V9" s="62" t="str">
        <f>IF($G9=$V$7,$L9,IF($V$7-$E9=$G9,$L9,IF($V$7-(2*$E9)=$G9,$L9,IF($V$7-(3*$E9)=$G9,$L9,IF($V$7-(4*$E9)=$G9,$L9,IF($V$7-(5*$E9)=$G9,$L9,IF($V$7-(6*$E9)=$G9,$L9,IF($V$7-(7*$E9)=$G9,$L9,IF($V$7-(8*$E9)=$G9,$L9,IF($V$7-(9*$E9)=$G9,$L9,IF($V$7-(10*$E9)=$G9,$L9,IF($V$7-(11*$E9)=$G9,$L9,IF($V$7-(12*$E9)=$G9,$L9,IF($V$7-(13*$E9)=$G9,$L9,IF($V$7-(14*$E9)=$G9,$L9,IF($V$7-(15*$E9)=$G9,$L9,IF($V$7-(16*$E9)=$G9,$L9,IF($V$7-(17*$E9)=$G9,$L9,IF($V$7-(18*$E9)=$G9,$L9,IF($V$7-(19*$E9)=$G9,$L9,IF($V$7-(20*$E9)=$G9,$L9,IF($V$7-(21*$E9)=$G9,$L9,IF($V$7-(22*$E9)=$G9,$L9,IF($V$7-(23*$E9)=$G9,$L9,IF($V$7-(24*$E9)=$G9,$L9,IF($V$7-(25*$E9)=$G9,$L9,IF($V$7-(26*$E9)=$G9,$L9,IF($V$7-(27*$E9)=$G9,$L9,IF($V$7-(28*$E9)=$G9,$L9,IF($V$7-(29*$E9)=$G9,$L9,IF($V$7-(30*$E9)=$G9,$L9,IF($V$7-(31*$E9)=$G9,$L9,IF($V$7-(32*$E9)=$G9,$L9,IF($V$7-(33*$E9)=$G9,$L9,IF($V$7-(34*$E9)=$G9,$L9,IF($V$7-(35*$E9)=$G9,$L9,IF($V$7-(36*$E9)=$G9,$L9,IF($V$7-(37*$E9)=$G9,$L9,IF($V$7-(38*$E9)=$G9,$L9,IF($V$7-(39*$E9)=$G9,$L9,IF($V$7-(40*$E9)=$G9,$L9,IF($V$7-(41*$E9)=$G9,$L9,IF($V$7-(42*$E9)=$G9,$L9,IF($V$7-(43*$E9)=$G9,$L9,IF($V$7-(44*$E9)=$G9,$L9,IF($V$7-(45*$E9)=$G9,$L9,IF($V$7-(46*$E9)=$G9,$L9,IF($V$7-(47*$E9)=$G9,$L9,IF($V$7-(48*$E9)=$G9,$L9,IF($V$7-(49*$E9)=$G9,$L9,IF($V$7-(50*$E9)=$G9,$L9,"")))))))))))))))))))))))))))))))))))))))))))))))))))</f>
        <v/>
      </c>
      <c r="W9" s="62" t="str">
        <f>IF($G9=$W$7,$L9,IF($W$7-$E9=$G9,$L9,IF($W$7-(2*$E9)=$G9,$L9,IF($W$7-(3*$E9)=$G9,$L9,IF($W$7-(4*$E9)=$G9,$L9,IF($W$7-(5*$E9)=$G9,$L9,IF($W$7-(6*$E9)=$G9,$L9,IF($W$7-(7*$E9)=$G9,$L9,IF($W$7-(8*$E9)=$G9,$L9,IF($W$7-(9*$E9)=$G9,$L9,IF($W$7-(10*$E9)=$G9,$L9,IF($W$7-(11*$E9)=$G9,$L9,IF($W$7-(12*$E9)=$G9,$L9,IF($W$7-(13*$E9)=$G9,$L9,IF($W$7-(14*$E9)=$G9,$L9,IF($W$7-(15*$E9)=$G9,$L9,IF($W$7-(16*$E9)=$G9,$L9,IF($W$7-(17*$E9)=$G9,$L9,IF($W$7-(18*$E9)=$G9,$L9,IF($W$7-(19*$E9)=$G9,$L9,IF($W$7-(20*$E9)=$G9,$L9,IF($W$7-(21*$E9)=$G9,$L9,IF($W$7-(22*$E9)=$G9,$L9,IF($W$7-(23*$E9)=$G9,$L9,IF($W$7-(24*$E9)=$G9,$L9,IF($W$7-(25*$E9)=$G9,$L9,IF($W$7-(26*$E9)=$G9,$L9,IF($W$7-(27*$E9)=$G9,$L9,IF($W$7-(28*$E9)=$G9,$L9,IF($W$7-(29*$E9)=$G9,$L9,IF($W$7-(30*$E9)=$G9,$L9,IF($W$7-(31*$E9)=$G9,$L9,IF($W$7-(32*$E9)=$G9,$L9,IF($W$7-(33*$E9)=$G9,$L9,IF($W$7-(34*$E9)=$G9,$L9,IF($W$7-(35*$E9)=$G9,$L9,IF($W$7-(36*$E9)=$G9,$L9,IF($W$7-(37*$E9)=$G9,$L9,IF($W$7-(38*$E9)=$G9,$L9,IF($W$7-(39*$E9)=$G9,$L9,IF($W$7-(40*$E9)=$G9,$L9,IF($W$7-(41*$E9)=$G9,$L9,IF($W$7-(42*$E9)=$G9,$L9,IF($W$7-(43*$E9)=$G9,$L9,IF($W$7-(44*$E9)=$G9,$L9,IF($W$7-(45*$E9)=$G9,$L9,IF($W$7-(46*$E9)=$G9,$L9,IF($W$7-(47*$E9)=$G9,$L9,IF($W$7-(48*$E9)=$G9,$L9,IF($W$7-(49*$E9)=$G9,$L9,IF($W$7-(50*$E9)=$G9,$L9,"")))))))))))))))))))))))))))))))))))))))))))))))))))</f>
        <v/>
      </c>
      <c r="X9" s="62" t="str">
        <f>IF($G9=$X$7,$L9,IF($X$7-$E9=$G9,$L9,IF($X$7-(2*$E9)=$G9,$L9,IF($X$7-(3*$E9)=$G9,$L9,IF($X$7-(4*$E9)=$G9,$L9,IF($X$7-(5*$E9)=$G9,$L9,IF($X$7-(6*$E9)=$G9,$L9,IF($X$7-(7*$E9)=$G9,$L9,IF($X$7-(8*$E9)=$G9,$L9,IF($X$7-(9*$E9)=$G9,$L9,IF($X$7-(10*$E9)=$G9,$L9,IF($X$7-(11*$E9)=$G9,$L9,IF($X$7-(12*$E9)=$G9,$L9,IF($X$7-(13*$E9)=$G9,$L9,IF($X$7-(14*$E9)=$G9,$L9,IF($X$7-(15*$E9)=$G9,$L9,IF($X$7-(16*$E9)=$G9,$L9,IF($X$7-(17*$E9)=$G9,$L9,IF($X$7-(18*$E9)=$G9,$L9,IF($X$7-(19*$E9)=$G9,$L9,IF($X$7-(20*$E9)=$G9,$L9,IF($X$7-(21*$E9)=$G9,$L9,IF($X$7-(22*$E9)=$G9,$L9,IF($X$7-(23*$E9)=$G9,$L9,IF($X$7-(24*$E9)=$G9,$L9,IF($X$7-(25*$E9)=$G9,$L9,IF($X$7-(26*$E9)=$G9,$L9,IF($X$7-(27*$E9)=$G9,$L9,IF($X$7-(28*$E9)=$G9,$L9,IF($X$7-(29*$E9)=$G9,$L9,IF($X$7-(30*$E9)=$G9,$L9,IF($X$7-(31*$E9)=$G9,$L9,IF($X$7-(32*$E9)=$G9,$L9,IF($X$7-(33*$E9)=$G9,$L9,IF($X$7-(34*$E9)=$G9,$L9,IF($X$7-(35*$E9)=$G9,$L9,IF($X$7-(36*$E9)=$G9,$L9,IF($X$7-(37*$E9)=$G9,$L9,IF($X$7-(38*$E9)=$G9,$L9,IF($X$7-(39*$E9)=$G9,$L9,IF($X$7-(40*$E9)=$G9,$L9,IF($X$7-(41*$E9)=$G9,$L9,IF($X$7-(42*$E9)=$G9,$L9,IF($X$7-(43*$E9)=$G9,$L9,IF($X$7-(44*$E9)=$G9,$L9,IF($X$7-(45*$E9)=$G9,$L9,IF($X$7-(46*$E9)=$G9,$L9,IF($X$7-(47*$E9)=$G9,$L9,IF($X$7-(48*$E9)=$G9,$L9,IF($X$7-(49*$E9)=$G9,$L9,IF($X$7-(50*$E9)=$G9,$L9,"")))))))))))))))))))))))))))))))))))))))))))))))))))</f>
        <v/>
      </c>
      <c r="Y9" s="62" t="str">
        <f>IF($G9=$Y$7,$L9,IF($Y$7-$E9=$G9,$L9,IF($Y$7-(2*$E9)=$G9,$L9,IF($Y$7-(3*$E9)=$G9,$L9,IF($Y$7-(4*$E9)=$G9,$L9,IF($Y$7-(5*$E9)=$G9,$L9,IF($Y$7-(6*$E9)=$G9,$L9,IF($Y$7-(7*$E9)=$G9,$L9,IF($Y$7-(8*$E9)=$G9,$L9,IF($Y$7-(9*$E9)=$G9,$L9,IF($Y$7-(10*$E9)=$G9,$L9,IF($Y$7-(11*$E9)=$G9,$L9,IF($Y$7-(12*$E9)=$G9,$L9,IF($Y$7-(13*$E9)=$G9,$L9,IF($Y$7-(14*$E9)=$G9,$L9,IF($Y$7-(15*$E9)=$G9,$L9,IF($Y$7-(16*$E9)=$G9,$L9,IF($Y$7-(17*$E9)=$G9,$L9,IF($Y$7-(18*$E9)=$G9,$L9,IF($Y$7-(19*$E9)=$G9,$L9,IF($Y$7-(20*$E9)=$G9,$L9,IF($Y$7-(21*$E9)=$G9,$L9,IF($Y$7-(22*$E9)=$G9,$L9,IF($Y$7-(23*$E9)=$G9,$L9,IF($Y$7-(24*$E9)=$G9,$L9,IF($Y$7-(25*$E9)=$G9,$L9,IF($Y$7-(26*$E9)=$G9,$L9,IF($Y$7-(27*$E9)=$G9,$L9,IF($Y$7-(28*$E9)=$G9,$L9,IF($Y$7-(29*$E9)=$G9,$L9,IF($Y$7-(30*$E9)=$G9,$L9,IF($Y$7-(31*$E9)=$G9,$L9,IF($Y$7-(32*$E9)=$G9,$L9,IF($Y$7-(33*$E9)=$G9,$L9,IF($Y$7-(34*$E9)=$G9,$L9,IF($Y$7-(35*$E9)=$G9,$L9,IF($Y$7-(36*$E9)=$G9,$L9,IF($Y$7-(37*$E9)=$G9,$L9,IF($Y$7-(38*$E9)=$G9,$L9,IF($Y$7-(39*$E9)=$G9,$L9,IF($Y$7-(40*$E9)=$G9,$L9,IF($Y$7-(41*$E9)=$G9,$L9,IF($Y$7-(42*$E9)=$G9,$L9,IF($Y$7-(43*$E9)=$G9,$L9,IF($Y$7-(44*$E9)=$G9,$L9,IF($Y$7-(45*$E9)=$G9,$L9,IF($Y$7-(46*$E9)=$G9,$L9,IF($Y$7-(47*$E9)=$G9,$L9,IF($Y$7-(48*$E9)=$G9,$L9,IF($Y$7-(49*$E9)=$G9,$L9,IF($Y$7-(50*$E9)=$G9,$L9,"")))))))))))))))))))))))))))))))))))))))))))))))))))</f>
        <v/>
      </c>
      <c r="Z9" s="62">
        <f>IF($G9=$Z$7,$L9,IF($Z$7-$E9=$G9,$L9,IF($Z$7-(2*$E9)=$G9,$L9,IF($Z$7-(3*$E9)=$G9,$L9,IF($Z$7-(4*$E9)=$G9,$L9,IF($Z$7-(5*$E9)=$G9,$L9,IF($Z$7-(6*$E9)=$G9,$L9,IF($Z$7-(7*$E9)=$G9,$L9,IF($Z$7-(8*$E9)=$G9,$L9,IF($Z$7-(9*$E9)=$G9,$L9,IF($Z$7-(10*$E9)=$G9,$L9,IF($Z$7-(11*$E9)=$G9,$L9,IF($Z$7-(12*$E9)=$G9,$L9,IF($Z$7-(13*$E9)=$G9,$L9,IF($Z$7-(14*$E9)=$G9,$L9,IF($Z$7-(15*$E9)=$G9,$L9,IF($Z$7-(16*$E9)=$G9,$L9,IF($Z$7-(17*$E9)=$G9,$L9,IF($Z$7-(18*$E9)=$G9,$L9,IF($Z$7-(19*$E9)=$G9,$L9,IF($Z$7-(20*$E9)=$G9,$L9,IF($Z$7-(21*$E9)=$G9,$L9,IF($Z$7-(22*$E9)=$G9,$L9,IF($Z$7-(23*$E9)=$G9,$L9,IF($Z$7-(24*$E9)=$G9,$L9,IF($Z$7-(25*$E9)=$G9,$L9,IF($Z$7-(26*$E9)=$G9,$L9,IF($Z$7-(27*$E9)=$G9,$L9,IF($Z$7-(28*$E9)=$G9,$L9,IF($Z$7-(29*$E9)=$G9,$L9,IF($Z$7-(30*$E9)=$G9,$L9,IF($Z$7-(31*$E9)=$G9,$L9,IF($Z$7-(32*$E9)=$G9,$L9,IF($Z$7-(33*$E9)=$G9,$L9,IF($Z$7-(34*$E9)=$G9,$L9,IF($Z$7-(35*$E9)=$G9,$L9,IF($Z$7-(36*$E9)=$G9,$L9,IF($Z$7-(37*$E9)=$G9,$L9,IF($Z$7-(38*$E9)=$G9,$L9,IF($Z$7-(39*$E9)=$G9,$L9,IF($Z$7-(40*$E9)=$G9,$L9,IF($Z$7-(41*$E9)=$G9,$L9,IF($Z$7-(42*$E9)=$G9,$L9,IF($Z$7-(43*$E9)=$G9,$L9,IF($Z$7-(44*$E9)=$G9,$L9,IF($Z$7-(45*$E9)=$G9,$L9,IF($Z$7-(46*$E9)=$G9,$L9,IF($Z$7-(47*$E9)=$G9,$L9,IF($Z$7-(48*$E9)=$G9,$L9,IF($Z$7-(49*$E9)=$G9,$L9,IF($Z$7-(50*$E9)=$G9,$L9,"")))))))))))))))))))))))))))))))))))))))))))))))))))</f>
        <v>67</v>
      </c>
      <c r="AA9" s="62" t="str">
        <f>IF($G9=$AA$7,$L9,IF($AA$7-$E9=$G9,$L9,IF($AA$7-(2*$E9)=$G9,$L9,IF($AA$7-(3*$E9)=$G9,$L9,IF($AA$7-(4*$E9)=$G9,$L9,IF($AA$7-(5*$E9)=$G9,$L9,IF($AA$7-(6*$E9)=$G9,$L9,IF($AA$7-(7*$E9)=$G9,$L9,IF($AA$7-(8*$E9)=$G9,$L9,IF($AA$7-(9*$E9)=$G9,$L9,IF($AA$7-(10*$E9)=$G9,$L9,IF($AA$7-(11*$E9)=$G9,$L9,IF($AA$7-(12*$E9)=$G9,$L9,IF($AA$7-(13*$E9)=$G9,$L9,IF($AA$7-(14*$E9)=$G9,$L9,IF($AA$7-(15*$E9)=$G9,$L9,IF($AA$7-(16*$E9)=$G9,$L9,IF($AA$7-(17*$E9)=$G9,$L9,IF($AA$7-(18*$E9)=$G9,$L9,IF($AA$7-(19*$E9)=$G9,$L9,IF($AA$7-(20*$E9)=$G9,$L9,IF($AA$7-(21*$E9)=$G9,$L9,IF($AA$7-(22*$E9)=$G9,$L9,IF($AA$7-(23*$E9)=$G9,$L9,IF($AA$7-(24*$E9)=$G9,$L9,IF($AA$7-(25*$E9)=$G9,$L9,IF($AA$7-(26*$E9)=$G9,$L9,IF($AA$7-(27*$E9)=$G9,$L9,IF($AA$7-(28*$E9)=$G9,$L9,IF($AA$7-(29*$E9)=$G9,$L9,IF($AA$7-(30*$E9)=$G9,$L9,IF($AA$7-(31*$E9)=$G9,$L9,IF($AA$7-(32*$E9)=$G9,$L9,IF($AA$7-(33*$E9)=$G9,$L9,IF($AA$7-(34*$E9)=$G9,$L9,IF($AA$7-(35*$E9)=$G9,$L9,IF($AA$7-(36*$E9)=$G9,$L9,IF($AA$7-(37*$E9)=$G9,$L9,IF($AA$7-(38*$E9)=$G9,$L9,IF($AA$7-(39*$E9)=$G9,$L9,IF($AA$7-(40*$E9)=$G9,$L9,IF($AA$7-(41*$E9)=$G9,$L9,IF($AA$7-(42*$E9)=$G9,$L9,IF($AA$7-(43*$E9)=$G9,$L9,IF($AA$7-(44*$E9)=$G9,$L9,IF($AA$7-(45*$E9)=$G9,$L9,IF($AA$7-(46*$E9)=$G9,$L9,IF($AA$7-(47*$E9)=$G9,$L9,IF($AA$7-(48*$E9)=$G9,$L9,IF($AA$7-(49*$E9)=$G9,$L9,IF($AA$7-(50*$E9)=$G9,$L9,"")))))))))))))))))))))))))))))))))))))))))))))))))))</f>
        <v/>
      </c>
      <c r="AB9" s="62" t="str">
        <f>IF($G9=$AB$7,$L9,IF($AB$7-$E9=$G9,$L9,IF($AB$7-(2*$E9)=$G9,$L9,IF($AB$7-(3*$E9)=$G9,$L9,IF($AB$7-(4*$E9)=$G9,$L9,IF($AB$7-(5*$E9)=$G9,$L9,IF($AB$7-(6*$E9)=$G9,$L9,IF($AB$7-(7*$E9)=$G9,$L9,IF($AB$7-(8*$E9)=$G9,$L9,IF($AB$7-(9*$E9)=$G9,$L9,IF($AB$7-(10*$E9)=$G9,$L9,IF($AB$7-(11*$E9)=$G9,$L9,IF($AB$7-(12*$E9)=$G9,$L9,IF($AB$7-(13*$E9)=$G9,$L9,IF($AB$7-(14*$E9)=$G9,$L9,IF($AB$7-(15*$E9)=$G9,$L9,IF($AB$7-(16*$E9)=$G9,$L9,IF($AB$7-(17*$E9)=$G9,$L9,IF($AB$7-(18*$E9)=$G9,$L9,IF($AB$7-(19*$E9)=$G9,$L9,IF($AB$7-(20*$E9)=$G9,$L9,IF($AB$7-(21*$E9)=$G9,$L9,IF($AB$7-(22*$E9)=$G9,$L9,IF($AB$7-(23*$E9)=$G9,$L9,IF($AB$7-(24*$E9)=$G9,$L9,IF($AB$7-(25*$E9)=$G9,$L9,IF($AB$7-(26*$E9)=$G9,$L9,IF($AB$7-(27*$E9)=$G9,$L9,IF($AB$7-(28*$E9)=$G9,$L9,IF($AB$7-(29*$E9)=$G9,$L9,IF($AB$7-(30*$E9)=$G9,$L9,IF($AB$7-(31*$E9)=$G9,$L9,IF($AB$7-(32*$E9)=$G9,$L9,IF($AB$7-(33*$E9)=$G9,$L9,IF($AB$7-(34*$E9)=$G9,$L9,IF($AB$7-(35*$E9)=$G9,$L9,IF($AB$7-(36*$E9)=$G9,$L9,IF($AB$7-(37*$E9)=$G9,$L9,IF($AB$7-(38*$E9)=$G9,$L9,IF($AB$7-(39*$E9)=$G9,$L9,IF($AB$7-(40*$E9)=$G9,$L9,IF($AB$7-(41*$E9)=$G9,$L9,IF($AB$7-(42*$E9)=$G9,$L9,IF($AB$7-(43*$E9)=$G9,$L9,IF($AB$7-(44*$E9)=$G9,$L9,IF($AB$7-(45*$E9)=$G9,$L9,IF($AB$7-(46*$E9)=$G9,$L9,IF($AB$7-(47*$E9)=$G9,$L9,IF($AB$7-(48*$E9)=$G9,$L9,IF($AB$7-(49*$E9)=$G9,$L9,IF($AB$7-(50*$E9)=$G9,$L9,"")))))))))))))))))))))))))))))))))))))))))))))))))))</f>
        <v/>
      </c>
      <c r="AC9" s="62" t="str">
        <f>IF($G9=$AC$7,$L9,IF($AC$7-$E9=$G9,$L9,IF($AC$7-(2*$E9)=$G9,$L9,IF($AC$7-(3*$E9)=$G9,$L9,IF($AC$7-(4*$E9)=$G9,$L9,IF($AC$7-(5*$E9)=$G9,$L9,IF($AC$7-(6*$E9)=$G9,$L9,IF($AC$7-(7*$E9)=$G9,$L9,IF($AC$7-(8*$E9)=$G9,$L9,IF($AC$7-(9*$E9)=$G9,$L9,IF($AC$7-(10*$E9)=$G9,$L9,IF($AC$7-(11*$E9)=$G9,$L9,IF($AC$7-(12*$E9)=$G9,$L9,IF($AC$7-(13*$E9)=$G9,$L9,IF($AC$7-(14*$E9)=$G9,$L9,IF($AC$7-(15*$E9)=$G9,$L9,IF($AC$7-(16*$E9)=$G9,$L9,IF($AC$7-(17*$E9)=$G9,$L9,IF($AC$7-(18*$E9)=$G9,$L9,IF($AC$7-(19*$E9)=$G9,$L9,IF($AC$7-(20*$E9)=$G9,$L9,IF($AC$7-(21*$E9)=$G9,$L9,IF($AC$7-(22*$E9)=$G9,$L9,IF($AC$7-(23*$E9)=$G9,$L9,IF($AC$7-(24*$E9)=$G9,$L9,IF($AC$7-(25*$E9)=$G9,$L9,IF($AC$7-(26*$E9)=$G9,$L9,IF($AC$7-(27*$E9)=$G9,$L9,IF($AC$7-(28*$E9)=$G9,$L9,IF($AC$7-(29*$E9)=$G9,$L9,IF($AC$7-(30*$E9)=$G9,$L9,IF($AC$7-(31*$E9)=$G9,$L9,IF($AC$7-(32*$E9)=$G9,$L9,IF($AC$7-(33*$E9)=$G9,$L9,IF($AC$7-(34*$E9)=$G9,$L9,IF($AC$7-(35*$E9)=$G9,$L9,IF($AC$7-(36*$E9)=$G9,$L9,IF($AC$7-(37*$E9)=$G9,$L9,IF($AC$7-(38*$E9)=$G9,$L9,IF($AC$7-(39*$E9)=$G9,$L9,IF($AC$7-(40*$E9)=$G9,$L9,IF($AC$7-(41*$E9)=$G9,$L9,IF($AC$7-(42*$E9)=$G9,$L9,IF($AC$7-(43*$E9)=$G9,$L9,IF($AC$7-(44*$E9)=$G9,$L9,IF($AC$7-(45*$E9)=$G9,$L9,IF($AC$7-(46*$E9)=$G9,$L9,IF($AC$7-(47*$E9)=$G9,$L9,IF($AC$7-(48*$E9)=$G9,$L9,IF($AC$7-(49*$E9)=$G9,$L9,IF($AC$7-(50*$E9)=$G9,$L9,"")))))))))))))))))))))))))))))))))))))))))))))))))))</f>
        <v/>
      </c>
      <c r="AD9" s="62" t="str">
        <f>IF($G9=$AD$7,$L9,IF($AD$7-$E9=$G9,$L9,IF($AD$7-(2*$E9)=$G9,$L9,IF($AD$7-(3*$E9)=$G9,$L9,IF($AD$7-(4*$E9)=$G9,$L9,IF($AD$7-(5*$E9)=$G9,$L9,IF($AD$7-(6*$E9)=$G9,$L9,IF($AD$7-(7*$E9)=$G9,$L9,IF($AD$7-(8*$E9)=$G9,$L9,IF($AD$7-(9*$E9)=$G9,$L9,IF($AD$7-(10*$E9)=$G9,$L9,IF($AD$7-(11*$E9)=$G9,$L9,IF($AD$7-(12*$E9)=$G9,$L9,IF($AD$7-(13*$E9)=$G9,$L9,IF($AD$7-(14*$E9)=$G9,$L9,IF($AD$7-(15*$E9)=$G9,$L9,IF($AD$7-(16*$E9)=$G9,$L9,IF($AD$7-(17*$E9)=$G9,$L9,IF($AD$7-(18*$E9)=$G9,$L9,IF($AD$7-(19*$E9)=$G9,$L9,IF($AD$7-(20*$E9)=$G9,$L9,IF($AD$7-(21*$E9)=$G9,$L9,IF($AD$7-(22*$E9)=$G9,$L9,IF($AD$7-(23*$E9)=$G9,$L9,IF($AD$7-(24*$E9)=$G9,$L9,IF($AD$7-(25*$E9)=$G9,$L9,IF($AD$7-(26*$E9)=$G9,$L9,IF($AD$7-(27*$E9)=$G9,$L9,IF($AD$7-(28*$E9)=$G9,$L9,IF($AD$7-(29*$E9)=$G9,$L9,IF($AD$7-(30*$E9)=$G9,$L9,IF($AD$7-(31*$E9)=$G9,$L9,IF($AD$7-(32*$E9)=$G9,$L9,IF($AD$7-(33*$E9)=$G9,$L9,IF($AD$7-(34*$E9)=$G9,$L9,IF($AD$7-(35*$E9)=$G9,$L9,IF($AD$7-(36*$E9)=$G9,$L9,IF($AD$7-(37*$E9)=$G9,$L9,IF($AD$7-(38*$E9)=$G9,$L9,IF($AD$7-(39*$E9)=$G9,$L9,IF($AD$7-(40*$E9)=$G9,$L9,IF($AD$7-(41*$E9)=$G9,$L9,IF($AD$7-(42*$E9)=$G9,$L9,IF($AD$7-(43*$E9)=$G9,$L9,IF($AD$7-(44*$E9)=$G9,$L9,IF($AD$7-(45*$E9)=$G9,$L9,IF($AD$7-(46*$E9)=$G9,$L9,IF($AD$7-(47*$E9)=$G9,$L9,IF($AD$7-(48*$E9)=$G9,$L9,IF($AD$7-(49*$E9)=$G9,$L9,IF($AD$7-(50*$E9)=$G9,$L9,"")))))))))))))))))))))))))))))))))))))))))))))))))))</f>
        <v/>
      </c>
      <c r="AE9" s="62" t="str">
        <f>IF($G9=$AE$7,$L9,IF($AE$7-$E9=$G9,$L9,IF($AE$7-(2*$E9)=$G9,$L9,IF($AE$7-(3*$E9)=$G9,$L9,IF($AE$7-(4*$E9)=$G9,$L9,IF($AE$7-(5*$E9)=$G9,$L9,IF($AE$7-(6*$E9)=$G9,$L9,IF($AE$7-(7*$E9)=$G9,$L9,IF($AE$7-(8*$E9)=$G9,$L9,IF($AE$7-(9*$E9)=$G9,$L9,IF($AE$7-(10*$E9)=$G9,$L9,IF($AE$7-(11*$E9)=$G9,$L9,IF($AE$7-(12*$E9)=$G9,$L9,IF($AE$7-(13*$E9)=$G9,$L9,IF($AE$7-(14*$E9)=$G9,$L9,IF($AE$7-(15*$E9)=$G9,$L9,IF($AE$7-(16*$E9)=$G9,$L9,IF($AE$7-(17*$E9)=$G9,$L9,IF($AE$7-(18*$E9)=$G9,$L9,IF($AE$7-(19*$E9)=$G9,$L9,IF($AE$7-(20*$E9)=$G9,$L9,IF($AE$7-(21*$E9)=$G9,$L9,IF($AE$7-(22*$E9)=$G9,$L9,IF($AE$7-(23*$E9)=$G9,$L9,IF($AE$7-(24*$E9)=$G9,$L9,IF($AE$7-(25*$E9)=$G9,$L9,IF($AE$7-(26*$E9)=$G9,$L9,IF($AE$7-(27*$E9)=$G9,$L9,IF($AE$7-(28*$E9)=$G9,$L9,IF($AE$7-(29*$E9)=$G9,$L9,IF($AE$7-(30*$E9)=$G9,$L9,IF($AE$7-(31*$E9)=$G9,$L9,IF($AE$7-(32*$E9)=$G9,$L9,IF($AE$7-(33*$E9)=$G9,$L9,IF($AE$7-(34*$E9)=$G9,$L9,IF($AE$7-(35*$E9)=$G9,$L9,IF($AE$7-(36*$E9)=$G9,$L9,IF($AE$7-(37*$E9)=$G9,$L9,IF($AE$7-(38*$E9)=$G9,$L9,IF($AE$7-(39*$E9)=$G9,$L9,IF($AE$7-(40*$E9)=$G9,$L9,IF($AE$7-(41*$E9)=$G9,$L9,IF($AE$7-(42*$E9)=$G9,$L9,IF($AE$7-(43*$E9)=$G9,$L9,IF($AE$7-(44*$E9)=$G9,$L9,IF($AE$7-(45*$E9)=$G9,$L9,IF($AE$7-(46*$E9)=$G9,$L9,IF($AE$7-(47*$E9)=$G9,$L9,IF($AE$7-(48*$E9)=$G9,$L9,IF($AE$7-(49*$E9)=$G9,$L9,IF($AE$7-(50*$E9)=$G9,$L9,"")))))))))))))))))))))))))))))))))))))))))))))))))))</f>
        <v/>
      </c>
      <c r="AF9" s="62" t="str">
        <f>IF($G9=$AF$7,$L9,IF($AF$7-$E9=$G9,$L9,IF($AF$7-(2*$E9)=$G9,$L9,IF($AF$7-(3*$E9)=$G9,$L9,IF($AF$7-(4*$E9)=$G9,$L9,IF($AF$7-(5*$E9)=$G9,$L9,IF($AF$7-(6*$E9)=$G9,$L9,IF($AF$7-(7*$E9)=$G9,$L9,IF($AF$7-(8*$E9)=$G9,$L9,IF($AF$7-(9*$E9)=$G9,$L9,IF($AF$7-(10*$E9)=$G9,$L9,IF($AF$7-(11*$E9)=$G9,$L9,IF($AF$7-(12*$E9)=$G9,$L9,IF($AF$7-(13*$E9)=$G9,$L9,IF($AF$7-(14*$E9)=$G9,$L9,IF($AF$7-(15*$E9)=$G9,$L9,IF($AF$7-(16*$E9)=$G9,$L9,IF($AF$7-(17*$E9)=$G9,$L9,IF($AF$7-(18*$E9)=$G9,$L9,IF($AF$7-(19*$E9)=$G9,$L9,IF($AF$7-(20*$E9)=$G9,$L9,IF($AF$7-(21*$E9)=$G9,$L9,IF($AF$7-(22*$E9)=$G9,$L9,IF($AF$7-(23*$E9)=$G9,$L9,IF($AF$7-(24*$E9)=$G9,$L9,IF($AF$7-(25*$E9)=$G9,$L9,IF($AF$7-(26*$E9)=$G9,$L9,IF($AF$7-(27*$E9)=$G9,$L9,IF($AF$7-(28*$E9)=$G9,$L9,IF($AF$7-(29*$E9)=$G9,$L9,IF($AF$7-(30*$E9)=$G9,$L9,IF($AF$7-(31*$E9)=$G9,$L9,IF($AF$7-(32*$E9)=$G9,$L9,IF($AF$7-(33*$E9)=$G9,$L9,IF($AF$7-(34*$E9)=$G9,$L9,IF($AF$7-(35*$E9)=$G9,$L9,IF($AF$7-(36*$E9)=$G9,$L9,IF($AF$7-(37*$E9)=$G9,$L9,IF($AF$7-(38*$E9)=$G9,$L9,IF($AF$7-(39*$E9)=$G9,$L9,IF($AF$7-(40*$E9)=$G9,$L9,IF($AF$7-(41*$E9)=$G9,$L9,IF($AF$7-(42*$E9)=$G9,$L9,IF($AF$7-(43*$E9)=$G9,$L9,IF($AF$7-(44*$E9)=$G9,$L9,IF($AF$7-(45*$E9)=$G9,$L9,IF($AF$7-(46*$E9)=$G9,$L9,IF($AF$7-(47*$E9)=$G9,$L9,IF($AF$7-(48*$E9)=$G9,$L9,IF($AF$7-(49*$E9)=$G9,$L9,IF($AF$7-(50*$E9)=$G9,$L9,"")))))))))))))))))))))))))))))))))))))))))))))))))))</f>
        <v/>
      </c>
      <c r="AG9" s="62" t="str">
        <f>IF($G9=$AG$7,$L9,IF($AG$7-$E9=$G9,$L9,IF($AG$7-(2*$E9)=$G9,$L9,IF($AG$7-(3*$E9)=$G9,$L9,IF($AG$7-(4*$E9)=$G9,$L9,IF($AG$7-(5*$E9)=$G9,$L9,IF($AG$7-(6*$E9)=$G9,$L9,IF($AG$7-(7*$E9)=$G9,$L9,IF($AG$7-(8*$E9)=$G9,$L9,IF($AG$7-(9*$E9)=$G9,$L9,IF($AG$7-(10*$E9)=$G9,$L9,IF($AG$7-(11*$E9)=$G9,$L9,IF($AG$7-(12*$E9)=$G9,$L9,IF($AG$7-(13*$E9)=$G9,$L9,IF($AG$7-(14*$E9)=$G9,$L9,IF($AG$7-(15*$E9)=$G9,$L9,IF($AG$7-(16*$E9)=$G9,$L9,IF($AG$7-(17*$E9)=$G9,$L9,IF($AG$7-(18*$E9)=$G9,$L9,IF($AG$7-(19*$E9)=$G9,$L9,IF($AG$7-(20*$E9)=$G9,$L9,IF($AG$7-(21*$E9)=$G9,$L9,IF($AG$7-(22*$E9)=$G9,$L9,IF($AG$7-(23*$E9)=$G9,$L9,IF($AG$7-(24*$E9)=$G9,$L9,IF($AG$7-(25*$E9)=$G9,$L9,IF($AG$7-(26*$E9)=$G9,$L9,IF($AG$7-(27*$E9)=$G9,$L9,IF($AG$7-(28*$E9)=$G9,$L9,IF($AG$7-(29*$E9)=$G9,$L9,IF($AG$7-(30*$E9)=$G9,$L9,IF($AG$7-(31*$E9)=$G9,$L9,IF($AG$7-(32*$E9)=$G9,$L9,IF($AG$7-(33*$E9)=$G9,$L9,IF($AG$7-(34*$E9)=$G9,$L9,IF($AG$7-(35*$E9)=$G9,$L9,IF($AG$7-(36*$E9)=$G9,$L9,IF($AG$7-(37*$E9)=$G9,$L9,IF($AG$7-(38*$E9)=$G9,$L9,IF($AG$7-(39*$E9)=$G9,$L9,IF($AG$7-(40*$E9)=$G9,$L9,IF($AG$7-(41*$E9)=$G9,$L9,IF($AG$7-(42*$E9)=$G9,$L9,IF($AG$7-(43*$E9)=$G9,$L9,IF($AG$7-(44*$E9)=$G9,$L9,IF($AG$7-(45*$E9)=$G9,$L9,IF($AG$7-(46*$E9)=$G9,$L9,IF($AG$7-(47*$E9)=$G9,$L9,IF($AG$7-(48*$E9)=$G9,$L9,IF($AG$7-(49*$E9)=$G9,$L9,IF($AG$7-(50*$E9)=$G9,$L9,"")))))))))))))))))))))))))))))))))))))))))))))))))))</f>
        <v/>
      </c>
      <c r="AH9" s="62" t="str">
        <f>IF($G9=$AH$7,$L9,IF($AH$7-$E9=$G9,$L9,IF($AH$7-(2*$E9)=$G9,$L9,IF($AH$7-(3*$E9)=$G9,$L9,IF($AH$7-(4*$E9)=$G9,$L9,IF($AH$7-(5*$E9)=$G9,$L9,IF($AH$7-(6*$E9)=$G9,$L9,IF($AH$7-(7*$E9)=$G9,$L9,IF($AH$7-(8*$E9)=$G9,$L9,IF($AH$7-(9*$E9)=$G9,$L9,IF($AH$7-(10*$E9)=$G9,$L9,IF($AH$7-(11*$E9)=$G9,$L9,IF($AH$7-(12*$E9)=$G9,$L9,IF($AH$7-(13*$E9)=$G9,$L9,IF($AH$7-(14*$E9)=$G9,$L9,IF($AH$7-(15*$E9)=$G9,$L9,IF($AH$7-(16*$E9)=$G9,$L9,IF($AH$7-(17*$E9)=$G9,$L9,IF($AH$7-(18*$E9)=$G9,$L9,IF($AH$7-(19*$E9)=$G9,$L9,IF($AH$7-(20*$E9)=$G9,$L9,IF($AH$7-(21*$E9)=$G9,$L9,IF($AH$7-(22*$E9)=$G9,$L9,IF($AH$7-(23*$E9)=$G9,$L9,IF($AH$7-(24*$E9)=$G9,$L9,IF($AH$7-(25*$E9)=$G9,$L9,IF($AH$7-(26*$E9)=$G9,$L9,IF($AH$7-(27*$E9)=$G9,$L9,IF($AH$7-(28*$E9)=$G9,$L9,IF($AH$7-(29*$E9)=$G9,$L9,IF($AH$7-(30*$E9)=$G9,$L9,IF($AH$7-(31*$E9)=$G9,$L9,IF($AH$7-(32*$E9)=$G9,$L9,IF($AH$7-(33*$E9)=$G9,$L9,IF($AH$7-(34*$E9)=$G9,$L9,IF($AH$7-(35*$E9)=$G9,$L9,IF($AH$7-(36*$E9)=$G9,$L9,IF($AH$7-(37*$E9)=$G9,$L9,IF($AH$7-(38*$E9)=$G9,$L9,IF($AH$7-(39*$E9)=$G9,$L9,IF($AH$7-(40*$E9)=$G9,$L9,IF($AH$7-(41*$E9)=$G9,$L9,IF($AH$7-(42*$E9)=$G9,$L9,IF($AH$7-(43*$E9)=$G9,$L9,IF($AH$7-(44*$E9)=$G9,$L9,IF($AH$7-(45*$E9)=$G9,$L9,IF($AH$7-(46*$E9)=$G9,$L9,IF($AH$7-(47*$E9)=$G9,$L9,IF($AH$7-(48*$E9)=$G9,$L9,IF($AH$7-(49*$E9)=$G9,$L9,IF($AH$7-(50*$E9)=$G9,$L9,"")))))))))))))))))))))))))))))))))))))))))))))))))))</f>
        <v/>
      </c>
      <c r="AI9" s="62" t="str">
        <f>IF($G9=$AI$7,$L9,IF($AI$7-$E9=$G9,$L9,IF($AI$7-(2*$E9)=$G9,$L9,IF($AI$7-(3*$E9)=$G9,$L9,IF($AI$7-(4*$E9)=$G9,$L9,IF($AI$7-(5*$E9)=$G9,$L9,IF($AI$7-(6*$E9)=$G9,$L9,IF($AI$7-(7*$E9)=$G9,$L9,IF($AI$7-(8*$E9)=$G9,$L9,IF($AI$7-(9*$E9)=$G9,$L9,IF($AI$7-(10*$E9)=$G9,$L9,IF($AI$7-(11*$E9)=$G9,$L9,IF($AI$7-(12*$E9)=$G9,$L9,IF($AI$7-(13*$E9)=$G9,$L9,IF($AI$7-(14*$E9)=$G9,$L9,IF($AI$7-(15*$E9)=$G9,$L9,IF($AI$7-(16*$E9)=$G9,$L9,IF($AI$7-(17*$E9)=$G9,$L9,IF($AI$7-(18*$E9)=$G9,$L9,IF($AI$7-(19*$E9)=$G9,$L9,IF($AI$7-(20*$E9)=$G9,$L9,IF($AI$7-(21*$E9)=$G9,$L9,IF($AI$7-(22*$E9)=$G9,$L9,IF($AI$7-(23*$E9)=$G9,$L9,IF($AI$7-(24*$E9)=$G9,$L9,IF($AI$7-(25*$E9)=$G9,$L9,IF($AI$7-(26*$E9)=$G9,$L9,IF($AI$7-(27*$E9)=$G9,$L9,IF($AI$7-(28*$E9)=$G9,$L9,IF($AI$7-(29*$E9)=$G9,$L9,IF($AI$7-(30*$E9)=$G9,$L9,IF($AI$7-(31*$E9)=$G9,$L9,IF($AI$7-(32*$E9)=$G9,$L9,IF($AI$7-(33*$E9)=$G9,$L9,IF($AI$7-(34*$E9)=$G9,$L9,IF($AI$7-(35*$E9)=$G9,$L9,IF($AI$7-(36*$E9)=$G9,$L9,IF($AI$7-(37*$E9)=$G9,$L9,IF($AI$7-(38*$E9)=$G9,$L9,IF($AI$7-(39*$E9)=$G9,$L9,IF($AI$7-(40*$E9)=$G9,$L9,IF($AI$7-(41*$E9)=$G9,$L9,IF($AI$7-(42*$E9)=$G9,$L9,IF($AI$7-(43*$E9)=$G9,$L9,IF($AI$7-(44*$E9)=$G9,$L9,IF($AI$7-(45*$E9)=$G9,$L9,IF($AI$7-(46*$E9)=$G9,$L9,IF($AI$7-(47*$E9)=$G9,$L9,IF($AI$7-(48*$E9)=$G9,$L9,IF($AI$7-(49*$E9)=$G9,$L9,IF($AI$7-(50*$E9)=$G9,$L9,"")))))))))))))))))))))))))))))))))))))))))))))))))))</f>
        <v/>
      </c>
      <c r="AJ9" s="63">
        <f>IF($G9=$AJ$7,$L9,IF($AJ$7-$E9=$G9,$L9,IF($AJ$7-(2*$E9)=$G9,$L9,IF($AJ$7-(3*$E9)=$G9,$L9,IF($AJ$7-(4*$E9)=$G9,$L9,IF($AJ$7-(5*$E9)=$G9,$L9,IF($AJ$7-(6*$E9)=$G9,$L9,IF($AJ$7-(7*$E9)=$G9,$L9,IF($AJ$7-(8*$E9)=$G9,$L9,IF($AJ$7-(9*$E9)=$G9,$L9,IF($AJ$7-(10*$E9)=$G9,$L9,IF($AJ$7-(11*$E9)=$G9,$L9,IF($AJ$7-(12*$E9)=$G9,$L9,IF($AJ$7-(13*$E9)=$G9,$L9,IF($AJ$7-(14*$E9)=$G9,$L9,IF($AJ$7-(15*$E9)=$G9,$L9,IF($AJ$7-(16*$E9)=$G9,$L9,IF($AJ$7-(17*$E9)=$G9,$L9,IF($AJ$7-(18*$E9)=$G9,$L9,IF($AJ$7-(19*$E9)=$G9,$L9,IF($AJ$7-(20*$E9)=$G9,$L9,IF($AJ$7-(21*$E9)=$G9,$L9,IF($AJ$7-(22*$E9)=$G9,$L9,IF($AJ$7-(23*$E9)=$G9,$L9,IF($AJ$7-(24*$E9)=$G9,$L9,IF($AJ$7-(25*$E9)=$G9,$L9,IF($AJ$7-(26*$E9)=$G9,$L9,IF($AJ$7-(27*$E9)=$G9,$L9,IF($AJ$7-(28*$E9)=$G9,$L9,IF($AJ$7-(29*$E9)=$G9,$L9,IF($AJ$7-(30*$E9)=$G9,$L9,IF($AJ$7-(31*$E9)=$G9,$L9,IF($AJ$7-(32*$E9)=$G9,$L9,IF($AJ$7-(33*$E9)=$G9,$L9,IF($AJ$7-(34*$E9)=$G9,$L9,IF($AJ$7-(35*$E9)=$G9,$L9,IF($AJ$7-(36*$E9)=$G9,$L9,IF($AJ$7-(37*$E9)=$G9,$L9,IF($AJ$7-(38*$E9)=$G9,$L9,IF($AJ$7-(39*$E9)=$G9,$L9,IF($AJ$7-(40*$E9)=$G9,$L9,IF($AJ$7-(41*$E9)=$G9,$L9,IF($AJ$7-(42*$E9)=$G9,$L9,IF($AJ$7-(43*$E9)=$G9,$L9,IF($AJ$7-(44*$E9)=$G9,$L9,IF($AJ$7-(45*$E9)=$G9,$L9,IF($AJ$7-(46*$E9)=$G9,$L9,IF($AJ$7-(47*$E9)=$G9,$L9,IF($AJ$7-(48*$E9)=$G9,$L9,IF($AJ$7-(49*$E9)=$G9,$L9,IF($AJ$7-(50*$E9)=$G9,$L9,"")))))))))))))))))))))))))))))))))))))))))))))))))))</f>
        <v>67</v>
      </c>
      <c r="AK9" s="62" t="str">
        <f>IF($G9=$AK$7,$L9,IF($AK$7-$E9=$G9,$L9,IF($AK$7-(2*$E9)=$G9,$L9,IF($AK$7-(3*$E9)=$G9,$L9,IF($AK$7-(4*$E9)=$G9,$L9,IF($AK$7-(5*$E9)=$G9,$L9,IF($AK$7-(6*$E9)=$G9,$L9,IF($AK$7-(7*$E9)=$G9,$L9,IF($AK$7-(8*$E9)=$G9,$L9,IF($AK$7-(9*$E9)=$G9,$L9,IF($AK$7-(10*$E9)=$G9,$L9,IF($AK$7-(11*$E9)=$G9,$L9,IF($AK$7-(12*$E9)=$G9,$L9,IF($AK$7-(13*$E9)=$G9,$L9,IF($AK$7-(14*$E9)=$G9,$L9,IF($AK$7-(15*$E9)=$G9,$L9,IF($AK$7-(16*$E9)=$G9,$L9,IF($AK$7-(17*$E9)=$G9,$L9,IF($AK$7-(18*$E9)=$G9,$L9,IF($AK$7-(19*$E9)=$G9,$L9,IF($AK$7-(20*$E9)=$G9,$L9,IF($AK$7-(21*$E9)=$G9,$L9,IF($AK$7-(22*$E9)=$G9,$L9,IF($AK$7-(23*$E9)=$G9,$L9,IF($AK$7-(24*$E9)=$G9,$L9,IF($AK$7-(25*$E9)=$G9,$L9,IF($AK$7-(26*$E9)=$G9,$L9,IF($AK$7-(27*$E9)=$G9,$L9,IF($AK$7-(28*$E9)=$G9,$L9,IF($AK$7-(29*$E9)=$G9,$L9,IF($AK$7-(30*$E9)=$G9,$L9,IF($AK$7-(31*$E9)=$G9,$L9,IF($AK$7-(32*$E9)=$G9,$L9,IF($AK$7-(33*$E9)=$G9,$L9,IF($AK$7-(34*$E9)=$G9,$L9,IF($AK$7-(35*$E9)=$G9,$L9,IF($AK$7-(36*$E9)=$G9,$L9,IF($AK$7-(37*$E9)=$G9,$L9,IF($AK$7-(38*$E9)=$G9,$L9,IF($AK$7-(39*$E9)=$G9,$L9,IF($AK$7-(40*$E9)=$G9,$L9,IF($AK$7-(41*$E9)=$G9,$L9,IF($AK$7-(42*$E9)=$G9,$L9,IF($AK$7-(43*$E9)=$G9,$L9,IF($AK$7-(44*$E9)=$G9,$L9,IF($AK$7-(45*$E9)=$G9,$L9,IF($AK$7-(46*$E9)=$G9,$L9,IF($AK$7-(47*$E9)=$G9,$L9,IF($AK$7-(48*$E9)=$G9,$L9,IF($AK$7-(49*$E9)=$G9,$L9,IF($AK$7-(50*$E9)=$G9,$L9,"")))))))))))))))))))))))))))))))))))))))))))))))))))</f>
        <v/>
      </c>
      <c r="AL9" s="62" t="str">
        <f>IF($G9=$AL$7,$L9,IF($AL$7-$E9=$G9,$L9,IF($AL$7-(2*$E9)=$G9,$L9,IF($AL$7-(3*$E9)=$G9,$L9,IF($AL$7-(4*$E9)=$G9,$L9,IF($AL$7-(5*$E9)=$G9,$L9,IF($AL$7-(6*$E9)=$G9,$L9,IF($AL$7-(7*$E9)=$G9,$L9,IF($AL$7-(8*$E9)=$G9,$L9,IF($AL$7-(9*$E9)=$G9,$L9,IF($AL$7-(10*$E9)=$G9,$L9,IF($AL$7-(11*$E9)=$G9,$L9,IF($AL$7-(12*$E9)=$G9,$L9,IF($AL$7-(13*$E9)=$G9,$L9,IF($AL$7-(14*$E9)=$G9,$L9,IF($AL$7-(15*$E9)=$G9,$L9,IF($AL$7-(16*$E9)=$G9,$L9,IF($AL$7-(17*$E9)=$G9,$L9,IF($AL$7-(18*$E9)=$G9,$L9,IF($AL$7-(19*$E9)=$G9,$L9,IF($AL$7-(20*$E9)=$G9,$L9,IF($AL$7-(21*$E9)=$G9,$L9,IF($AL$7-(22*$E9)=$G9,$L9,IF($AL$7-(23*$E9)=$G9,$L9,IF($AL$7-(24*$E9)=$G9,$L9,IF($AL$7-(25*$E9)=$G9,$L9,IF($AL$7-(26*$E9)=$G9,$L9,IF($AL$7-(27*$E9)=$G9,$L9,IF($AL$7-(28*$E9)=$G9,$L9,IF($AL$7-(29*$E9)=$G9,$L9,IF($AL$7-(30*$E9)=$G9,$L9,IF($AL$7-(31*$E9)=$G9,$L9,IF($AL$7-(32*$E9)=$G9,$L9,IF($AL$7-(33*$E9)=$G9,$L9,IF($AL$7-(34*$E9)=$G9,$L9,IF($AL$7-(35*$E9)=$G9,$L9,IF($AL$7-(36*$E9)=$G9,$L9,IF($AL$7-(37*$E9)=$G9,$L9,IF($AL$7-(38*$E9)=$G9,$L9,IF($AL$7-(39*$E9)=$G9,$L9,IF($AL$7-(40*$E9)=$G9,$L9,IF($AL$7-(41*$E9)=$G9,$L9,IF($AL$7-(42*$E9)=$G9,$L9,IF($AL$7-(43*$E9)=$G9,$L9,IF($AL$7-(44*$E9)=$G9,$L9,IF($AL$7-(45*$E9)=$G9,$L9,IF($AL$7-(46*$E9)=$G9,$L9,IF($AL$7-(47*$E9)=$G9,$L9,IF($AL$7-(48*$E9)=$G9,$L9,IF($AL$7-(49*$E9)=$G9,$L9,IF($AL$7-(50*$E9)=$G9,$L9,"")))))))))))))))))))))))))))))))))))))))))))))))))))</f>
        <v/>
      </c>
      <c r="AM9" s="62" t="str">
        <f>IF($G9=$AM$7,$L9,IF($AM$7-$E9=$G9,$L9,IF($AM$7-(2*$E9)=$G9,$L9,IF($AM$7-(3*$E9)=$G9,$L9,IF($AM$7-(4*$E9)=$G9,$L9,IF($AM$7-(5*$E9)=$G9,$L9,IF($AM$7-(6*$E9)=$G9,$L9,IF($AM$7-(7*$E9)=$G9,$L9,IF($AM$7-(8*$E9)=$G9,$L9,IF($AM$7-(9*$E9)=$G9,$L9,IF($AM$7-(10*$E9)=$G9,$L9,IF($AM$7-(11*$E9)=$G9,$L9,IF($AM$7-(12*$E9)=$G9,$L9,IF($AM$7-(13*$E9)=$G9,$L9,IF($AM$7-(14*$E9)=$G9,$L9,IF($AM$7-(15*$E9)=$G9,$L9,IF($AM$7-(16*$E9)=$G9,$L9,IF($AM$7-(17*$E9)=$G9,$L9,IF($AM$7-(18*$E9)=$G9,$L9,IF($AM$7-(19*$E9)=$G9,$L9,IF($AM$7-(20*$E9)=$G9,$L9,IF($AM$7-(21*$E9)=$G9,$L9,IF($AM$7-(22*$E9)=$G9,$L9,IF($AM$7-(23*$E9)=$G9,$L9,IF($AM$7-(24*$E9)=$G9,$L9,IF($AM$7-(25*$E9)=$G9,$L9,IF($AM$7-(26*$E9)=$G9,$L9,IF($AM$7-(27*$E9)=$G9,$L9,IF($AM$7-(28*$E9)=$G9,$L9,IF($AM$7-(29*$E9)=$G9,$L9,IF($AM$7-(30*$E9)=$G9,$L9,IF($AM$7-(31*$E9)=$G9,$L9,IF($AM$7-(32*$E9)=$G9,$L9,IF($AM$7-(33*$E9)=$G9,$L9,IF($AM$7-(34*$E9)=$G9,$L9,IF($AM$7-(35*$E9)=$G9,$L9,IF($AM$7-(36*$E9)=$G9,$L9,IF($AM$7-(37*$E9)=$G9,$L9,IF($AM$7-(38*$E9)=$G9,$L9,IF($AM$7-(39*$E9)=$G9,$L9,IF($AM$7-(40*$E9)=$G9,$L9,IF($AM$7-(41*$E9)=$G9,$L9,IF($AM$7-(42*$E9)=$G9,$L9,IF($AM$7-(43*$E9)=$G9,$L9,IF($AM$7-(44*$E9)=$G9,$L9,IF($AM$7-(45*$E9)=$G9,$L9,IF($AM$7-(46*$E9)=$G9,$L9,IF($AM$7-(47*$E9)=$G9,$L9,IF($AM$7-(48*$E9)=$G9,$L9,IF($AM$7-(49*$E9)=$G9,$L9,IF($AM$7-(50*$E9)=$G9,$L9,"")))))))))))))))))))))))))))))))))))))))))))))))))))</f>
        <v/>
      </c>
      <c r="AN9" s="63" t="str">
        <f>IF($G9=$AN$7,$L9,IF($AN$7-$E9=$G9,$L9,IF($AN$7-(2*$E9)=$G9,$L9,IF($AN$7-(3*$E9)=$G9,$L9,IF($AN$7-(4*$E9)=$G9,$L9,IF($AN$7-(5*$E9)=$G9,$L9,IF($AN$7-(6*$E9)=$G9,$L9,IF($AN$7-(7*$E9)=$G9,$L9,IF($AN$7-(8*$E9)=$G9,$L9,IF($AN$7-(9*$E9)=$G9,$L9,IF($AN$7-(10*$E9)=$G9,$L9,IF($AN$7-(11*$E9)=$G9,$L9,IF($AN$7-(12*$E9)=$G9,$L9,IF($AN$7-(13*$E9)=$G9,$L9,IF($AN$7-(14*$E9)=$G9,$L9,IF($AN$7-(15*$E9)=$G9,$L9,IF($AN$7-(16*$E9)=$G9,$L9,IF($AN$7-(17*$E9)=$G9,$L9,IF($AN$7-(18*$E9)=$G9,$L9,IF($AN$7-(19*$E9)=$G9,$L9,IF($AN$7-(20*$E9)=$G9,$L9,IF($AN$7-(21*$E9)=$G9,$L9,IF($AN$7-(22*$E9)=$G9,$L9,IF($AN$7-(23*$E9)=$G9,$L9,IF($AN$7-(24*$E9)=$G9,$L9,IF($AN$7-(25*$E9)=$G9,$L9,IF($AN$7-(26*$E9)=$G9,$L9,IF($AN$7-(27*$E9)=$G9,$L9,IF($AN$7-(28*$E9)=$G9,$L9,IF($AN$7-(29*$E9)=$G9,$L9,IF($AN$7-(30*$E9)=$G9,$L9,IF($AN$7-(31*$E9)=$G9,$L9,IF($AN$7-(32*$E9)=$G9,$L9,IF($AN$7-(33*$E9)=$G9,$L9,IF($AN$7-(34*$E9)=$G9,$L9,IF($AN$7-(35*$E9)=$G9,$L9,IF($AN$7-(36*$E9)=$G9,$L9,IF($AN$7-(37*$E9)=$G9,$L9,IF($AN$7-(38*$E9)=$G9,$L9,IF($AN$7-(39*$E9)=$G9,$L9,IF($AN$7-(40*$E9)=$G9,$L9,IF($AN$7-(41*$E9)=$G9,$L9,IF($AN$7-(42*$E9)=$G9,$L9,IF($AN$7-(43*$E9)=$G9,$L9,IF($AN$7-(44*$E9)=$G9,$L9,IF($AN$7-(45*$E9)=$G9,$L9,IF($AN$7-(46*$E9)=$G9,$L9,IF($AN$7-(47*$E9)=$G9,$L9,IF($AN$7-(48*$E9)=$G9,$L9,IF($AN$7-(49*$E9)=$G9,$L9,IF($AN$7-(50*$E9)=$G9,$L9,"")))))))))))))))))))))))))))))))))))))))))))))))))))</f>
        <v/>
      </c>
      <c r="AO9" s="62" t="str">
        <f>IF($G9=$AO$7,$L9,IF($AO$7-$E9=$G9,$L9,IF($AO$7-(2*$E9)=$G9,$L9,IF($AO$7-(3*$E9)=$G9,$L9,IF($AO$7-(4*$E9)=$G9,$L9,IF($AO$7-(5*$E9)=$G9,$L9,IF($AO$7-(6*$E9)=$G9,$L9,IF($AO$7-(7*$E9)=$G9,$L9,IF($AO$7-(8*$E9)=$G9,$L9,IF($AO$7-(9*$E9)=$G9,$L9,IF($AO$7-(10*$E9)=$G9,$L9,IF($AO$7-(11*$E9)=$G9,$L9,IF($AO$7-(12*$E9)=$G9,$L9,IF($AO$7-(13*$E9)=$G9,$L9,IF($AO$7-(14*$E9)=$G9,$L9,IF($AO$7-(15*$E9)=$G9,$L9,IF($AO$7-(16*$E9)=$G9,$L9,IF($AO$7-(17*$E9)=$G9,$L9,IF($AO$7-(18*$E9)=$G9,$L9,IF($AO$7-(19*$E9)=$G9,$L9,IF($AO$7-(20*$E9)=$G9,$L9,IF($AO$7-(21*$E9)=$G9,$L9,IF($AO$7-(22*$E9)=$G9,$L9,IF($AO$7-(23*$E9)=$G9,$L9,IF($AO$7-(24*$E9)=$G9,$L9,IF($AO$7-(25*$E9)=$G9,$L9,IF($AO$7-(26*$E9)=$G9,$L9,IF($AO$7-(27*$E9)=$G9,$L9,IF($AO$7-(28*$E9)=$G9,$L9,IF($AO$7-(29*$E9)=$G9,$L9,IF($AO$7-(30*$E9)=$G9,$L9,IF($AO$7-(31*$E9)=$G9,$L9,IF($AO$7-(32*$E9)=$G9,$L9,IF($AO$7-(33*$E9)=$G9,$L9,IF($AO$7-(34*$E9)=$G9,$L9,IF($AO$7-(35*$E9)=$G9,$L9,IF($AO$7-(36*$E9)=$G9,$L9,IF($AO$7-(37*$E9)=$G9,$L9,IF($AO$7-(38*$E9)=$G9,$L9,IF($AO$7-(39*$E9)=$G9,$L9,IF($AO$7-(40*$E9)=$G9,$L9,IF($AO$7-(41*$E9)=$G9,$L9,IF($AO$7-(42*$E9)=$G9,$L9,IF($AO$7-(43*$E9)=$G9,$L9,IF($AO$7-(44*$E9)=$G9,$L9,IF($AO$7-(45*$E9)=$G9,$L9,IF($AO$7-(46*$E9)=$G9,$L9,IF($AO$7-(47*$E9)=$G9,$L9,IF($AO$7-(48*$E9)=$G9,$L9,IF($AO$7-(49*$E9)=$G9,$L9,IF($AO$7-(50*$E9)=$G9,$L9,"")))))))))))))))))))))))))))))))))))))))))))))))))))</f>
        <v/>
      </c>
      <c r="AP9" s="62" t="str">
        <f>IF($G9=$AP$7,$L9,IF($AP$7-$E9=$G9,$L9,IF($AP$7-(2*$E9)=$G9,$L9,IF($AP$7-(3*$E9)=$G9,$L9,IF($AP$7-(4*$E9)=$G9,$L9,IF($AP$7-(5*$E9)=$G9,$L9,IF($AP$7-(6*$E9)=$G9,$L9,IF($AP$7-(7*$E9)=$G9,$L9,IF($AP$7-(8*$E9)=$G9,$L9,IF($AP$7-(9*$E9)=$G9,$L9,IF($AP$7-(10*$E9)=$G9,$L9,IF($AP$7-(11*$E9)=$G9,$L9,IF($AP$7-(12*$E9)=$G9,$L9,IF($AP$7-(13*$E9)=$G9,$L9,IF($AP$7-(14*$E9)=$G9,$L9,IF($AP$7-(15*$E9)=$G9,$L9,IF($AP$7-(16*$E9)=$G9,$L9,IF($AP$7-(17*$E9)=$G9,$L9,IF($AP$7-(18*$E9)=$G9,$L9,IF($AP$7-(19*$E9)=$G9,$L9,IF($AP$7-(20*$E9)=$G9,$L9,IF($AP$7-(21*$E9)=$G9,$L9,IF($AP$7-(22*$E9)=$G9,$L9,IF($AP$7-(23*$E9)=$G9,$L9,IF($AP$7-(24*$E9)=$G9,$L9,IF($AP$7-(25*$E9)=$G9,$L9,IF($AP$7-(26*$E9)=$G9,$L9,IF($AP$7-(27*$E9)=$G9,$L9,IF($AP$7-(28*$E9)=$G9,$L9,IF($AP$7-(29*$E9)=$G9,$L9,IF($AP$7-(30*$E9)=$G9,$L9,IF($AP$7-(31*$E9)=$G9,$L9,IF($AP$7-(32*$E9)=$G9,$L9,IF($AP$7-(33*$E9)=$G9,$L9,IF($AP$7-(34*$E9)=$G9,$L9,IF($AP$7-(35*$E9)=$G9,$L9,IF($AP$7-(36*$E9)=$G9,$L9,IF($AP$7-(37*$E9)=$G9,$L9,IF($AP$7-(38*$E9)=$G9,$L9,IF($AP$7-(39*$E9)=$G9,$L9,IF($AP$7-(40*$E9)=$G9,$L9,IF($AP$7-(41*$E9)=$G9,$L9,IF($AP$7-(42*$E9)=$G9,$L9,IF($AP$7-(43*$E9)=$G9,$L9,IF($AP$7-(44*$E9)=$G9,$L9,IF($AP$7-(45*$E9)=$G9,$L9,IF($AP$7-(46*$E9)=$G9,$L9,IF($AP$7-(47*$E9)=$G9,$L9,IF($AP$7-(48*$E9)=$G9,$L9,IF($AP$7-(49*$E9)=$G9,$L9,IF($AP$7-(50*$E9)=$G9,$L9,"")))))))))))))))))))))))))))))))))))))))))))))))))))</f>
        <v/>
      </c>
      <c r="AQ9" s="62" t="str">
        <f>IF($G9=$AQ$7,$L9,IF($AQ$7-$E9=$G9,$L9,IF($AQ$7-(2*$E9)=$G9,$L9,IF($AQ$7-(3*$E9)=$G9,$L9,IF($AQ$7-(4*$E9)=$G9,$L9,IF($AQ$7-(5*$E9)=$G9,$L9,IF($AQ$7-(6*$E9)=$G9,$L9,IF($AQ$7-(7*$E9)=$G9,$L9,IF($AQ$7-(8*$E9)=$G9,$L9,IF($AQ$7-(9*$E9)=$G9,$L9,IF($AQ$7-(10*$E9)=$G9,$L9,IF($AQ$7-(11*$E9)=$G9,$L9,IF($AQ$7-(12*$E9)=$G9,$L9,IF($AQ$7-(13*$E9)=$G9,$L9,IF($AQ$7-(14*$E9)=$G9,$L9,IF($AQ$7-(15*$E9)=$G9,$L9,IF($AQ$7-(16*$E9)=$G9,$L9,IF($AQ$7-(17*$E9)=$G9,$L9,IF($AQ$7-(18*$E9)=$G9,$L9,IF($AQ$7-(19*$E9)=$G9,$L9,IF($AQ$7-(20*$E9)=$G9,$L9,IF($AQ$7-(21*$E9)=$G9,$L9,IF($AQ$7-(22*$E9)=$G9,$L9,IF($AQ$7-(23*$E9)=$G9,$L9,IF($AQ$7-(24*$E9)=$G9,$L9,IF($AQ$7-(25*$E9)=$G9,$L9,IF($AQ$7-(26*$E9)=$G9,$L9,IF($AQ$7-(27*$E9)=$G9,$L9,IF($AQ$7-(28*$E9)=$G9,$L9,IF($AQ$7-(29*$E9)=$G9,$L9,IF($AQ$7-(30*$E9)=$G9,$L9,IF($AQ$7-(31*$E9)=$G9,$L9,IF($AQ$7-(32*$E9)=$G9,$L9,IF($AQ$7-(33*$E9)=$G9,$L9,IF($AQ$7-(34*$E9)=$G9,$L9,IF($AQ$7-(35*$E9)=$G9,$L9,IF($AQ$7-(36*$E9)=$G9,$L9,IF($AQ$7-(37*$E9)=$G9,$L9,IF($AQ$7-(38*$E9)=$G9,$L9,IF($AQ$7-(39*$E9)=$G9,$L9,IF($AQ$7-(40*$E9)=$G9,$L9,IF($AQ$7-(41*$E9)=$G9,$L9,IF($AQ$7-(42*$E9)=$G9,$L9,IF($AQ$7-(43*$E9)=$G9,$L9,IF($AQ$7-(44*$E9)=$G9,$L9,IF($AQ$7-(45*$E9)=$G9,$L9,IF($AQ$7-(46*$E9)=$G9,$L9,IF($AQ$7-(47*$E9)=$G9,$L9,IF($AQ$7-(48*$E9)=$G9,$L9,IF($AQ$7-(49*$E9)=$G9,$L9,IF($AQ$7-(50*$E9)=$G9,$L9,"")))))))))))))))))))))))))))))))))))))))))))))))))))</f>
        <v/>
      </c>
      <c r="AR9" s="62" t="str">
        <f>IF($G9=$AR$7,$L9,IF($AR$7-$E9=$G9,$L9,IF($AR$7-(2*$E9)=$G9,$L9,IF($AR$7-(3*$E9)=$G9,$L9,IF($AR$7-(4*$E9)=$G9,$L9,IF($AR$7-(5*$E9)=$G9,$L9,IF($AR$7-(6*$E9)=$G9,$L9,IF($AR$7-(7*$E9)=$G9,$L9,IF($AR$7-(8*$E9)=$G9,$L9,IF($AR$7-(9*$E9)=$G9,$L9,IF($AR$7-(10*$E9)=$G9,$L9,IF($AR$7-(11*$E9)=$G9,$L9,IF($AR$7-(12*$E9)=$G9,$L9,IF($AR$7-(13*$E9)=$G9,$L9,IF($AR$7-(14*$E9)=$G9,$L9,IF($AR$7-(15*$E9)=$G9,$L9,IF($AR$7-(16*$E9)=$G9,$L9,IF($AR$7-(17*$E9)=$G9,$L9,IF($AR$7-(18*$E9)=$G9,$L9,IF($AR$7-(19*$E9)=$G9,$L9,IF($AR$7-(20*$E9)=$G9,$L9,IF($AR$7-(21*$E9)=$G9,$L9,IF($AR$7-(22*$E9)=$G9,$L9,IF($AR$7-(23*$E9)=$G9,$L9,IF($AR$7-(24*$E9)=$G9,$L9,IF($AR$7-(25*$E9)=$G9,$L9,IF($AR$7-(26*$E9)=$G9,$L9,IF($AR$7-(27*$E9)=$G9,$L9,IF($AR$7-(28*$E9)=$G9,$L9,IF($AR$7-(29*$E9)=$G9,$L9,IF($AR$7-(30*$E9)=$G9,$L9,IF($AR$7-(31*$E9)=$G9,$L9,IF($AR$7-(32*$E9)=$G9,$L9,IF($AR$7-(33*$E9)=$G9,$L9,IF($AR$7-(34*$E9)=$G9,$L9,IF($AR$7-(35*$E9)=$G9,$L9,IF($AR$7-(36*$E9)=$G9,$L9,IF($AR$7-(37*$E9)=$G9,$L9,IF($AR$7-(38*$E9)=$G9,$L9,IF($AR$7-(39*$E9)=$G9,$L9,IF($AR$7-(40*$E9)=$G9,$L9,IF($AR$7-(41*$E9)=$G9,$L9,IF($AR$7-(42*$E9)=$G9,$L9,IF($AR$7-(43*$E9)=$G9,$L9,IF($AR$7-(44*$E9)=$G9,$L9,IF($AR$7-(45*$E9)=$G9,$L9,IF($AR$7-(46*$E9)=$G9,$L9,IF($AR$7-(47*$E9)=$G9,$L9,IF($AR$7-(48*$E9)=$G9,$L9,IF($AR$7-(49*$E9)=$G9,$L9,IF($AR$7-(50*$E9)=$G9,$L9,"")))))))))))))))))))))))))))))))))))))))))))))))))))</f>
        <v/>
      </c>
      <c r="AS9" s="62" t="str">
        <f>IF($G9=$AS$7,$L9,IF($AS$7-$E9=$G9,$L9,IF($AS$7-(2*$E9)=$G9,$L9,IF($AS$7-(3*$E9)=$G9,$L9,IF($AS$7-(4*$E9)=$G9,$L9,IF($AS$7-(5*$E9)=$G9,$L9,IF($AS$7-(6*$E9)=$G9,$L9,IF($AS$7-(7*$E9)=$G9,$L9,IF($AS$7-(8*$E9)=$G9,$L9,IF($AS$7-(9*$E9)=$G9,$L9,IF($AS$7-(10*$E9)=$G9,$L9,IF($AS$7-(11*$E9)=$G9,$L9,IF($AS$7-(12*$E9)=$G9,$L9,IF($AS$7-(13*$E9)=$G9,$L9,IF($AS$7-(14*$E9)=$G9,$L9,IF($AS$7-(15*$E9)=$G9,$L9,IF($AS$7-(16*$E9)=$G9,$L9,IF($AS$7-(17*$E9)=$G9,$L9,IF($AS$7-(18*$E9)=$G9,$L9,IF($AS$7-(19*$E9)=$G9,$L9,IF($AS$7-(20*$E9)=$G9,$L9,IF($AS$7-(21*$E9)=$G9,$L9,IF($AS$7-(22*$E9)=$G9,$L9,IF($AS$7-(23*$E9)=$G9,$L9,IF($AS$7-(24*$E9)=$G9,$L9,IF($AS$7-(25*$E9)=$G9,$L9,IF($AS$7-(26*$E9)=$G9,$L9,IF($AS$7-(27*$E9)=$G9,$L9,IF($AS$7-(28*$E9)=$G9,$L9,IF($AS$7-(29*$E9)=$G9,$L9,IF($AS$7-(30*$E9)=$G9,$L9,IF($AS$7-(31*$E9)=$G9,$L9,IF($AS$7-(32*$E9)=$G9,$L9,IF($AS$7-(33*$E9)=$G9,$L9,IF($AS$7-(34*$E9)=$G9,$L9,IF($AS$7-(35*$E9)=$G9,$L9,IF($AS$7-(36*$E9)=$G9,$L9,IF($AS$7-(37*$E9)=$G9,$L9,IF($AS$7-(38*$E9)=$G9,$L9,IF($AS$7-(39*$E9)=$G9,$L9,IF($AS$7-(40*$E9)=$G9,$L9,IF($AS$7-(41*$E9)=$G9,$L9,IF($AS$7-(42*$E9)=$G9,$L9,IF($AS$7-(43*$E9)=$G9,$L9,IF($AS$7-(44*$E9)=$G9,$L9,IF($AS$7-(45*$E9)=$G9,$L9,IF($AS$7-(46*$E9)=$G9,$L9,IF($AS$7-(47*$E9)=$G9,$L9,IF($AS$7-(48*$E9)=$G9,$L9,IF($AS$7-(49*$E9)=$G9,$L9,IF($AS$7-(50*$E9)=$G9,$L9,"")))))))))))))))))))))))))))))))))))))))))))))))))))</f>
        <v/>
      </c>
      <c r="AT9" s="62">
        <f>IF($G9=$AT$7,$L9,IF($AT$7-$E9=$G9,$L9,IF($AT$7-(2*$E9)=$G9,$L9,IF($AT$7-(3*$E9)=$G9,$L9,IF($AT$7-(4*$E9)=$G9,$L9,IF($AT$7-(5*$E9)=$G9,$L9,IF($AT$7-(6*$E9)=$G9,$L9,IF($AT$7-(7*$E9)=$G9,$L9,IF($AT$7-(8*$E9)=$G9,$L9,IF($AT$7-(9*$E9)=$G9,$L9,IF($AT$7-(10*$E9)=$G9,$L9,IF($AT$7-(11*$E9)=$G9,$L9,IF($AT$7-(12*$E9)=$G9,$L9,IF($AT$7-(13*$E9)=$G9,$L9,IF($AT$7-(14*$E9)=$G9,$L9,IF($AT$7-(15*$E9)=$G9,$L9,IF($AT$7-(16*$E9)=$G9,$L9,IF($AT$7-(17*$E9)=$G9,$L9,IF($AT$7-(18*$E9)=$G9,$L9,IF($AT$7-(19*$E9)=$G9,$L9,IF($AT$7-(20*$E9)=$G9,$L9,IF($AT$7-(21*$E9)=$G9,$L9,IF($AT$7-(22*$E9)=$G9,$L9,IF($AT$7-(23*$E9)=$G9,$L9,IF($AT$7-(24*$E9)=$G9,$L9,IF($AT$7-(25*$E9)=$G9,$L9,IF($AT$7-(26*$E9)=$G9,$L9,IF($AT$7-(27*$E9)=$G9,$L9,IF($AT$7-(28*$E9)=$G9,$L9,IF($AT$7-(29*$E9)=$G9,$L9,IF($AT$7-(30*$E9)=$G9,$L9,IF($AT$7-(31*$E9)=$G9,$L9,IF($AT$7-(32*$E9)=$G9,$L9,IF($AT$7-(33*$E9)=$G9,$L9,IF($AT$7-(34*$E9)=$G9,$L9,IF($AT$7-(35*$E9)=$G9,$L9,IF($AT$7-(36*$E9)=$G9,$L9,IF($AT$7-(37*$E9)=$G9,$L9,IF($AT$7-(38*$E9)=$G9,$L9,IF($AT$7-(39*$E9)=$G9,$L9,IF($AT$7-(40*$E9)=$G9,$L9,IF($AT$7-(41*$E9)=$G9,$L9,IF($AT$7-(42*$E9)=$G9,$L9,IF($AT$7-(43*$E9)=$G9,$L9,IF($AT$7-(44*$E9)=$G9,$L9,IF($AT$7-(45*$E9)=$G9,$L9,IF($AT$7-(46*$E9)=$G9,$L9,IF($AT$7-(47*$E9)=$G9,$L9,IF($AT$7-(48*$E9)=$G9,$L9,IF($AT$7-(49*$E9)=$G9,$L9,IF($AT$7-(50*$E9)=$G9,$L9,"")))))))))))))))))))))))))))))))))))))))))))))))))))</f>
        <v>67</v>
      </c>
      <c r="AU9" s="62" t="str">
        <f>IF($G9=$AU$7,$L9,IF($AU$7-$E9=$G9,$L9,IF($AU$7-(2*$E9)=$G9,$L9,IF($AU$7-(3*$E9)=$G9,$L9,IF($AU$7-(4*$E9)=$G9,$L9,IF($AU$7-(5*$E9)=$G9,$L9,IF($AU$7-(6*$E9)=$G9,$L9,IF($AU$7-(7*$E9)=$G9,$L9,IF($AU$7-(8*$E9)=$G9,$L9,IF($AU$7-(9*$E9)=$G9,$L9,IF($AU$7-(10*$E9)=$G9,$L9,IF($AU$7-(11*$E9)=$G9,$L9,IF($AU$7-(12*$E9)=$G9,$L9,IF($AU$7-(13*$E9)=$G9,$L9,IF($AU$7-(14*$E9)=$G9,$L9,IF($AU$7-(15*$E9)=$G9,$L9,IF($AU$7-(16*$E9)=$G9,$L9,IF($AU$7-(17*$E9)=$G9,$L9,IF($AU$7-(18*$E9)=$G9,$L9,IF($AU$7-(19*$E9)=$G9,$L9,IF($AU$7-(20*$E9)=$G9,$L9,IF($AU$7-(21*$E9)=$G9,$L9,IF($AU$7-(22*$E9)=$G9,$L9,IF($AU$7-(23*$E9)=$G9,$L9,IF($AU$7-(24*$E9)=$G9,$L9,IF($AU$7-(25*$E9)=$G9,$L9,IF($AU$7-(26*$E9)=$G9,$L9,IF($AU$7-(27*$E9)=$G9,$L9,IF($AU$7-(28*$E9)=$G9,$L9,IF($AU$7-(29*$E9)=$G9,$L9,IF($AU$7-(30*$E9)=$G9,$L9,IF($AU$7-(31*$E9)=$G9,$L9,IF($AU$7-(32*$E9)=$G9,$L9,IF($AU$7-(33*$E9)=$G9,$L9,IF($AU$7-(34*$E9)=$G9,$L9,IF($AU$7-(35*$E9)=$G9,$L9,IF($AU$7-(36*$E9)=$G9,$L9,IF($AU$7-(37*$E9)=$G9,$L9,IF($AU$7-(38*$E9)=$G9,$L9,IF($AU$7-(39*$E9)=$G9,$L9,IF($AU$7-(40*$E9)=$G9,$L9,IF($AU$7-(41*$E9)=$G9,$L9,IF($AU$7-(42*$E9)=$G9,$L9,IF($AU$7-(43*$E9)=$G9,$L9,IF($AU$7-(44*$E9)=$G9,$L9,IF($AU$7-(45*$E9)=$G9,$L9,IF($AU$7-(46*$E9)=$G9,$L9,IF($AU$7-(47*$E9)=$G9,$L9,IF($AU$7-(48*$E9)=$G9,$L9,IF($AU$7-(49*$E9)=$G9,$L9,IF($AU$7-(50*$E9)=$G9,$L9,"")))))))))))))))))))))))))))))))))))))))))))))))))))</f>
        <v/>
      </c>
      <c r="AV9" s="62" t="str">
        <f>IF($G9=$AV$7,$L9,IF($AV$7-$E9=$G9,$L9,IF($AV$7-(2*$E9)=$G9,$L9,IF($AV$7-(3*$E9)=$G9,$L9,IF($AV$7-(4*$E9)=$G9,$L9,IF($AV$7-(5*$E9)=$G9,$L9,IF($AV$7-(6*$E9)=$G9,$L9,IF($AV$7-(7*$E9)=$G9,$L9,IF($AV$7-(8*$E9)=$G9,$L9,IF($AV$7-(9*$E9)=$G9,$L9,IF($AV$7-(10*$E9)=$G9,$L9,IF($AV$7-(11*$E9)=$G9,$L9,IF($AV$7-(12*$E9)=$G9,$L9,IF($AV$7-(13*$E9)=$G9,$L9,IF($AV$7-(14*$E9)=$G9,$L9,IF($AV$7-(15*$E9)=$G9,$L9,IF($AV$7-(16*$E9)=$G9,$L9,IF($AV$7-(17*$E9)=$G9,$L9,IF($AV$7-(18*$E9)=$G9,$L9,IF($AV$7-(19*$E9)=$G9,$L9,IF($AV$7-(20*$E9)=$G9,$L9,IF($AV$7-(21*$E9)=$G9,$L9,IF($AV$7-(22*$E9)=$G9,$L9,IF($AV$7-(23*$E9)=$G9,$L9,IF($AV$7-(24*$E9)=$G9,$L9,IF($AV$7-(25*$E9)=$G9,$L9,IF($AV$7-(26*$E9)=$G9,$L9,IF($AV$7-(27*$E9)=$G9,$L9,IF($AV$7-(28*$E9)=$G9,$L9,IF($AV$7-(29*$E9)=$G9,$L9,IF($AV$7-(30*$E9)=$G9,$L9,IF($AV$7-(31*$E9)=$G9,$L9,IF($AV$7-(32*$E9)=$G9,$L9,IF($AV$7-(33*$E9)=$G9,$L9,IF($AV$7-(34*$E9)=$G9,$L9,IF($AV$7-(35*$E9)=$G9,$L9,IF($AV$7-(36*$E9)=$G9,$L9,IF($AV$7-(37*$E9)=$G9,$L9,IF($AV$7-(38*$E9)=$G9,$L9,IF($AV$7-(39*$E9)=$G9,$L9,IF($AV$7-(40*$E9)=$G9,$L9,IF($AV$7-(41*$E9)=$G9,$L9,IF($AV$7-(42*$E9)=$G9,$L9,IF($AV$7-(43*$E9)=$G9,$L9,IF($AV$7-(44*$E9)=$G9,$L9,IF($AV$7-(45*$E9)=$G9,$L9,IF($AV$7-(46*$E9)=$G9,$L9,IF($AV$7-(47*$E9)=$G9,$L9,IF($AV$7-(48*$E9)=$G9,$L9,IF($AV$7-(49*$E9)=$G9,$L9,IF($AV$7-(50*$E9)=$G9,$L9,"")))))))))))))))))))))))))))))))))))))))))))))))))))</f>
        <v/>
      </c>
      <c r="AW9" s="62" t="str">
        <f>IF($G9=$AW$7,$L9,IF($AW$7-$E9=$G9,$L9,IF($AW$7-(2*$E9)=$G9,$L9,IF($AW$7-(3*$E9)=$G9,$L9,IF($AW$7-(4*$E9)=$G9,$L9,IF($AW$7-(5*$E9)=$G9,$L9,IF($AW$7-(6*$E9)=$G9,$L9,IF($AW$7-(7*$E9)=$G9,$L9,IF($AW$7-(8*$E9)=$G9,$L9,IF($AW$7-(9*$E9)=$G9,$L9,IF($AW$7-(10*$E9)=$G9,$L9,IF($AW$7-(11*$E9)=$G9,$L9,IF($AW$7-(12*$E9)=$G9,$L9,IF($AW$7-(13*$E9)=$G9,$L9,IF($AW$7-(14*$E9)=$G9,$L9,IF($AW$7-(15*$E9)=$G9,$L9,IF($AW$7-(16*$E9)=$G9,$L9,IF($AW$7-(17*$E9)=$G9,$L9,IF($AW$7-(18*$E9)=$G9,$L9,IF($AW$7-(19*$E9)=$G9,$L9,IF($AW$7-(20*$E9)=$G9,$L9,IF($AW$7-(21*$E9)=$G9,$L9,IF($AW$7-(22*$E9)=$G9,$L9,IF($AW$7-(23*$E9)=$G9,$L9,IF($AW$7-(24*$E9)=$G9,$L9,IF($AW$7-(25*$E9)=$G9,$L9,IF($AW$7-(26*$E9)=$G9,$L9,IF($AW$7-(27*$E9)=$G9,$L9,IF($AW$7-(28*$E9)=$G9,$L9,IF($AW$7-(29*$E9)=$G9,$L9,IF($AW$7-(30*$E9)=$G9,$L9,IF($AW$7-(31*$E9)=$G9,$L9,IF($AW$7-(32*$E9)=$G9,$L9,IF($AW$7-(33*$E9)=$G9,$L9,IF($AW$7-(34*$E9)=$G9,$L9,IF($AW$7-(35*$E9)=$G9,$L9,IF($AW$7-(36*$E9)=$G9,$L9,IF($AW$7-(37*$E9)=$G9,$L9,IF($AW$7-(38*$E9)=$G9,$L9,IF($AW$7-(39*$E9)=$G9,$L9,IF($AW$7-(40*$E9)=$G9,$L9,IF($AW$7-(41*$E9)=$G9,$L9,IF($AW$7-(42*$E9)=$G9,$L9,IF($AW$7-(43*$E9)=$G9,$L9,IF($AW$7-(44*$E9)=$G9,$L9,IF($AW$7-(45*$E9)=$G9,$L9,IF($AW$7-(46*$E9)=$G9,$L9,IF($AW$7-(47*$E9)=$G9,$L9,IF($AW$7-(48*$E9)=$G9,$L9,IF($AW$7-(49*$E9)=$G9,$L9,IF($AW$7-(50*$E9)=$G9,$L9,"")))))))))))))))))))))))))))))))))))))))))))))))))))</f>
        <v/>
      </c>
      <c r="AX9" s="62" t="str">
        <f>IF($G9=$AX$7,$L9,IF($AX$7-$E9=$G9,$L9,IF($AX$7-(2*$E9)=$G9,$L9,IF($AX$7-(3*$E9)=$G9,$L9,IF($AX$7-(4*$E9)=$G9,$L9,IF($AX$7-(5*$E9)=$G9,$L9,IF($AX$7-(6*$E9)=$G9,$L9,IF($AX$7-(7*$E9)=$G9,$L9,IF($AX$7-(8*$E9)=$G9,$L9,IF($AX$7-(9*$E9)=$G9,$L9,IF($AX$7-(10*$E9)=$G9,$L9,IF($AX$7-(11*$E9)=$G9,$L9,IF($AX$7-(12*$E9)=$G9,$L9,IF($AX$7-(13*$E9)=$G9,$L9,IF($AX$7-(14*$E9)=$G9,$L9,IF($AX$7-(15*$E9)=$G9,$L9,IF($AX$7-(16*$E9)=$G9,$L9,IF($AX$7-(17*$E9)=$G9,$L9,IF($AX$7-(18*$E9)=$G9,$L9,IF($AX$7-(19*$E9)=$G9,$L9,IF($AX$7-(20*$E9)=$G9,$L9,IF($AX$7-(21*$E9)=$G9,$L9,IF($AX$7-(22*$E9)=$G9,$L9,IF($AX$7-(23*$E9)=$G9,$L9,IF($AX$7-(24*$E9)=$G9,$L9,IF($AX$7-(25*$E9)=$G9,$L9,IF($AX$7-(26*$E9)=$G9,$L9,IF($AX$7-(27*$E9)=$G9,$L9,IF($AX$7-(28*$E9)=$G9,$L9,IF($AX$7-(29*$E9)=$G9,$L9,IF($AX$7-(30*$E9)=$G9,$L9,IF($AX$7-(31*$E9)=$G9,$L9,IF($AX$7-(32*$E9)=$G9,$L9,IF($AX$7-(33*$E9)=$G9,$L9,IF($AX$7-(34*$E9)=$G9,$L9,IF($AX$7-(35*$E9)=$G9,$L9,IF($AX$7-(36*$E9)=$G9,$L9,IF($AX$7-(37*$E9)=$G9,$L9,IF($AX$7-(38*$E9)=$G9,$L9,IF($AX$7-(39*$E9)=$G9,$L9,IF($AX$7-(40*$E9)=$G9,$L9,IF($AX$7-(41*$E9)=$G9,$L9,IF($AX$7-(42*$E9)=$G9,$L9,IF($AX$7-(43*$E9)=$G9,$L9,IF($AX$7-(44*$E9)=$G9,$L9,IF($AX$7-(45*$E9)=$G9,$L9,IF($AX$7-(46*$E9)=$G9,$L9,IF($AX$7-(47*$E9)=$G9,$L9,IF($AX$7-(48*$E9)=$G9,$L9,IF($AX$7-(49*$E9)=$G9,$L9,IF($AX$7-(50*$E9)=$G9,$L9,"")))))))))))))))))))))))))))))))))))))))))))))))))))</f>
        <v/>
      </c>
      <c r="AY9" s="62" t="str">
        <f>IF($G9=$AY$7,$L9,IF($AY$7-$E9=$G9,$L9,IF($AY$7-(2*$E9)=$G9,$L9,IF($AY$7-(3*$E9)=$G9,$L9,IF($AY$7-(4*$E9)=$G9,$L9,IF($AY$7-(5*$E9)=$G9,$L9,IF($AY$7-(6*$E9)=$G9,$L9,IF($AY$7-(7*$E9)=$G9,$L9,IF($AY$7-(8*$E9)=$G9,$L9,IF($AY$7-(9*$E9)=$G9,$L9,IF($AY$7-(10*$E9)=$G9,$L9,IF($AY$7-(11*$E9)=$G9,$L9,IF($AY$7-(12*$E9)=$G9,$L9,IF($AY$7-(13*$E9)=$G9,$L9,IF($AY$7-(14*$E9)=$G9,$L9,IF($AY$7-(15*$E9)=$G9,$L9,IF($AY$7-(16*$E9)=$G9,$L9,IF($AY$7-(17*$E9)=$G9,$L9,IF($AY$7-(18*$E9)=$G9,$L9,IF($AY$7-(19*$E9)=$G9,$L9,IF($AY$7-(20*$E9)=$G9,$L9,IF($AY$7-(21*$E9)=$G9,$L9,IF($AY$7-(22*$E9)=$G9,$L9,IF($AY$7-(23*$E9)=$G9,$L9,IF($AY$7-(24*$E9)=$G9,$L9,IF($AY$7-(25*$E9)=$G9,$L9,IF($AY$7-(26*$E9)=$G9,$L9,IF($AY$7-(27*$E9)=$G9,$L9,IF($AY$7-(28*$E9)=$G9,$L9,IF($AY$7-(29*$E9)=$G9,$L9,IF($AY$7-(30*$E9)=$G9,$L9,IF($AY$7-(31*$E9)=$G9,$L9,IF($AY$7-(32*$E9)=$G9,$L9,IF($AY$7-(33*$E9)=$G9,$L9,IF($AY$7-(34*$E9)=$G9,$L9,IF($AY$7-(35*$E9)=$G9,$L9,IF($AY$7-(36*$E9)=$G9,$L9,IF($AY$7-(37*$E9)=$G9,$L9,IF($AY$7-(38*$E9)=$G9,$L9,IF($AY$7-(39*$E9)=$G9,$L9,IF($AY$7-(40*$E9)=$G9,$L9,IF($AY$7-(41*$E9)=$G9,$L9,IF($AY$7-(42*$E9)=$G9,$L9,IF($AY$7-(43*$E9)=$G9,$L9,IF($AY$7-(44*$E9)=$G9,$L9,IF($AY$7-(45*$E9)=$G9,$L9,IF($AY$7-(46*$E9)=$G9,$L9,IF($AY$7-(47*$E9)=$G9,$L9,IF($AY$7-(48*$E9)=$G9,$L9,IF($AY$7-(49*$E9)=$G9,$L9,IF($AY$7-(50*$E9)=$G9,$L9,"")))))))))))))))))))))))))))))))))))))))))))))))))))</f>
        <v/>
      </c>
      <c r="AZ9" s="62" t="str">
        <f>IF($G9=$AZ$7,$L9,IF($AZ$7-$E9=$G9,$L9,IF($AZ$7-(2*$E9)=$G9,$L9,IF($AZ$7-(3*$E9)=$G9,$L9,IF($AZ$7-(4*$E9)=$G9,$L9,IF($AZ$7-(5*$E9)=$G9,$L9,IF($AZ$7-(6*$E9)=$G9,$L9,IF($AZ$7-(7*$E9)=$G9,$L9,IF($AZ$7-(8*$E9)=$G9,$L9,IF($AZ$7-(9*$E9)=$G9,$L9,IF($AZ$7-(10*$E9)=$G9,$L9,IF($AZ$7-(11*$E9)=$G9,$L9,IF($AZ$7-(12*$E9)=$G9,$L9,IF($AZ$7-(13*$E9)=$G9,$L9,IF($AZ$7-(14*$E9)=$G9,$L9,IF($AZ$7-(15*$E9)=$G9,$L9,IF($AZ$7-(16*$E9)=$G9,$L9,IF($AZ$7-(17*$E9)=$G9,$L9,IF($AZ$7-(18*$E9)=$G9,$L9,IF($AZ$7-(19*$E9)=$G9,$L9,IF($AZ$7-(20*$E9)=$G9,$L9,IF($AZ$7-(21*$E9)=$G9,$L9,IF($AZ$7-(22*$E9)=$G9,$L9,IF($AZ$7-(23*$E9)=$G9,$L9,IF($AZ$7-(24*$E9)=$G9,$L9,IF($AZ$7-(25*$E9)=$G9,$L9,IF($AZ$7-(26*$E9)=$G9,$L9,IF($AZ$7-(27*$E9)=$G9,$L9,IF($AZ$7-(28*$E9)=$G9,$L9,IF($AZ$7-(29*$E9)=$G9,$L9,IF($AZ$7-(30*$E9)=$G9,$L9,IF($AZ$7-(31*$E9)=$G9,$L9,IF($AZ$7-(32*$E9)=$G9,$L9,IF($AZ$7-(33*$E9)=$G9,$L9,IF($AZ$7-(34*$E9)=$G9,$L9,IF($AZ$7-(35*$E9)=$G9,$L9,IF($AZ$7-(36*$E9)=$G9,$L9,IF($AZ$7-(37*$E9)=$G9,$L9,IF($AZ$7-(38*$E9)=$G9,$L9,IF($AZ$7-(39*$E9)=$G9,$L9,IF($AZ$7-(40*$E9)=$G9,$L9,IF($AZ$7-(41*$E9)=$G9,$L9,IF($AZ$7-(42*$E9)=$G9,$L9,IF($AZ$7-(43*$E9)=$G9,$L9,IF($AZ$7-(44*$E9)=$G9,$L9,IF($AZ$7-(45*$E9)=$G9,$L9,IF($AZ$7-(46*$E9)=$G9,$L9,IF($AZ$7-(47*$E9)=$G9,$L9,IF($AZ$7-(48*$E9)=$G9,$L9,IF($AZ$7-(49*$E9)=$G9,$L9,IF($AZ$7-(50*$E9)=$G9,$L9,"")))))))))))))))))))))))))))))))))))))))))))))))))))</f>
        <v/>
      </c>
      <c r="BA9" s="62" t="str">
        <f>IF($G9=$BA$7,$L9,IF($BA$7-$E9=$G9,$L9,IF($BA$7-(2*$E9)=$G9,$L9,IF($BA$7-(3*$E9)=$G9,$L9,IF($BA$7-(4*$E9)=$G9,$L9,IF($BA$7-(5*$E9)=$G9,$L9,IF($BA$7-(6*$E9)=$G9,$L9,IF($BA$7-(7*$E9)=$G9,$L9,IF($BA$7-(8*$E9)=$G9,$L9,IF($BA$7-(9*$E9)=$G9,$L9,IF($BA$7-(10*$E9)=$G9,$L9,IF($BA$7-(11*$E9)=$G9,$L9,IF($BA$7-(12*$E9)=$G9,$L9,IF($BA$7-(13*$E9)=$G9,$L9,IF($BA$7-(14*$E9)=$G9,$L9,IF($BA$7-(15*$E9)=$G9,$L9,IF($BA$7-(16*$E9)=$G9,$L9,IF($BA$7-(17*$E9)=$G9,$L9,IF($BA$7-(18*$E9)=$G9,$L9,IF($BA$7-(19*$E9)=$G9,$L9,IF($BA$7-(20*$E9)=$G9,$L9,IF($BA$7-(21*$E9)=$G9,$L9,IF($BA$7-(22*$E9)=$G9,$L9,IF($BA$7-(23*$E9)=$G9,$L9,IF($BA$7-(24*$E9)=$G9,$L9,IF($BA$7-(25*$E9)=$G9,$L9,IF($BA$7-(26*$E9)=$G9,$L9,IF($BA$7-(27*$E9)=$G9,$L9,IF($BA$7-(28*$E9)=$G9,$L9,IF($BA$7-(29*$E9)=$G9,$L9,IF($BA$7-(30*$E9)=$G9,$L9,IF($BA$7-(31*$E9)=$G9,$L9,IF($BA$7-(32*$E9)=$G9,$L9,IF($BA$7-(33*$E9)=$G9,$L9,IF($BA$7-(34*$E9)=$G9,$L9,IF($BA$7-(35*$E9)=$G9,$L9,IF($BA$7-(36*$E9)=$G9,$L9,IF($BA$7-(37*$E9)=$G9,$L9,IF($BA$7-(38*$E9)=$G9,$L9,IF($BA$7-(39*$E9)=$G9,$L9,IF($BA$7-(40*$E9)=$G9,$L9,IF($BA$7-(41*$E9)=$G9,$L9,IF($BA$7-(42*$E9)=$G9,$L9,IF($BA$7-(43*$E9)=$G9,$L9,IF($BA$7-(44*$E9)=$G9,$L9,IF($BA$7-(45*$E9)=$G9,$L9,IF($BA$7-(46*$E9)=$G9,$L9,IF($BA$7-(47*$E9)=$G9,$L9,IF($BA$7-(48*$E9)=$G9,$L9,IF($BA$7-(49*$E9)=$G9,$L9,IF($BA$7-(50*$E9)=$G9,$L9,"")))))))))))))))))))))))))))))))))))))))))))))))))))</f>
        <v/>
      </c>
      <c r="BB9" s="62" t="str">
        <f>IF($G9=$BB$7,$L9,IF($BB$7-$E9=$G9,$L9,IF($BB$7-(2*$E9)=$G9,$L9,IF($BB$7-(3*$E9)=$G9,$L9,IF($BB$7-(4*$E9)=$G9,$L9,IF($BB$7-(5*$E9)=$G9,$L9,IF($BB$7-(6*$E9)=$G9,$L9,IF($BB$7-(7*$E9)=$G9,$L9,IF($BB$7-(8*$E9)=$G9,$L9,IF($BB$7-(9*$E9)=$G9,$L9,IF($BB$7-(10*$E9)=$G9,$L9,IF($BB$7-(11*$E9)=$G9,$L9,IF($BB$7-(12*$E9)=$G9,$L9,IF($BB$7-(13*$E9)=$G9,$L9,IF($BB$7-(14*$E9)=$G9,$L9,IF($BB$7-(15*$E9)=$G9,$L9,IF($BB$7-(16*$E9)=$G9,$L9,IF($BB$7-(17*$E9)=$G9,$L9,IF($BB$7-(18*$E9)=$G9,$L9,IF($BB$7-(19*$E9)=$G9,$L9,IF($BB$7-(20*$E9)=$G9,$L9,IF($BB$7-(21*$E9)=$G9,$L9,IF($BB$7-(22*$E9)=$G9,$L9,IF($BB$7-(23*$E9)=$G9,$L9,IF($BB$7-(24*$E9)=$G9,$L9,IF($BB$7-(25*$E9)=$G9,$L9,IF($BB$7-(26*$E9)=$G9,$L9,IF($BB$7-(27*$E9)=$G9,$L9,IF($BB$7-(28*$E9)=$G9,$L9,IF($BB$7-(29*$E9)=$G9,$L9,IF($BB$7-(30*$E9)=$G9,$L9,IF($BB$7-(31*$E9)=$G9,$L9,IF($BB$7-(32*$E9)=$G9,$L9,IF($BB$7-(33*$E9)=$G9,$L9,IF($BB$7-(34*$E9)=$G9,$L9,IF($BB$7-(35*$E9)=$G9,$L9,IF($BB$7-(36*$E9)=$G9,$L9,IF($BB$7-(37*$E9)=$G9,$L9,IF($BB$7-(38*$E9)=$G9,$L9,IF($BB$7-(39*$E9)=$G9,$L9,IF($BB$7-(40*$E9)=$G9,$L9,IF($BB$7-(41*$E9)=$G9,$L9,IF($BB$7-(42*$E9)=$G9,$L9,IF($BB$7-(43*$E9)=$G9,$L9,IF($BB$7-(44*$E9)=$G9,$L9,IF($BB$7-(45*$E9)=$G9,$L9,IF($BB$7-(46*$E9)=$G9,$L9,IF($BB$7-(47*$E9)=$G9,$L9,IF($BB$7-(48*$E9)=$G9,$L9,IF($BB$7-(49*$E9)=$G9,$L9,IF($BB$7-(50*$E9)=$G9,$L9,"")))))))))))))))))))))))))))))))))))))))))))))))))))</f>
        <v/>
      </c>
      <c r="BC9" s="62" t="str">
        <f>IF($G9=$BC$7,$L9,IF($BC$7-$E9=$G9,$L9,IF($BC$7-(2*$E9)=$G9,$L9,IF($BC$7-(3*$E9)=$G9,$L9,IF($BC$7-(4*$E9)=$G9,$L9,IF($BC$7-(5*$E9)=$G9,$L9,IF($BC$7-(6*$E9)=$G9,$L9,IF($BC$7-(7*$E9)=$G9,$L9,IF($BC$7-(8*$E9)=$G9,$L9,IF($BC$7-(9*$E9)=$G9,$L9,IF($BC$7-(10*$E9)=$G9,$L9,IF($BC$7-(11*$E9)=$G9,$L9,IF($BC$7-(12*$E9)=$G9,$L9,IF($BC$7-(13*$E9)=$G9,$L9,IF($BC$7-(14*$E9)=$G9,$L9,IF($BC$7-(15*$E9)=$G9,$L9,IF($BC$7-(16*$E9)=$G9,$L9,IF($BC$7-(17*$E9)=$G9,$L9,IF($BC$7-(18*$E9)=$G9,$L9,IF($BC$7-(19*$E9)=$G9,$L9,IF($BC$7-(20*$E9)=$G9,$L9,IF($BC$7-(21*$E9)=$G9,$L9,IF($BC$7-(22*$E9)=$G9,$L9,IF($BC$7-(23*$E9)=$G9,$L9,IF($BC$7-(24*$E9)=$G9,$L9,IF($BC$7-(25*$E9)=$G9,$L9,IF($BC$7-(26*$E9)=$G9,$L9,IF($BC$7-(27*$E9)=$G9,$L9,IF($BC$7-(28*$E9)=$G9,$L9,IF($BC$7-(29*$E9)=$G9,$L9,IF($BC$7-(30*$E9)=$G9,$L9,IF($BC$7-(31*$E9)=$G9,$L9,IF($BC$7-(32*$E9)=$G9,$L9,IF($BC$7-(33*$E9)=$G9,$L9,IF($BC$7-(34*$E9)=$G9,$L9,IF($BC$7-(35*$E9)=$G9,$L9,IF($BC$7-(36*$E9)=$G9,$L9,IF($BC$7-(37*$E9)=$G9,$L9,IF($BC$7-(38*$E9)=$G9,$L9,IF($BC$7-(39*$E9)=$G9,$L9,IF($BC$7-(40*$E9)=$G9,$L9,IF($BC$7-(41*$E9)=$G9,$L9,IF($BC$7-(42*$E9)=$G9,$L9,IF($BC$7-(43*$E9)=$G9,$L9,IF($BC$7-(44*$E9)=$G9,$L9,IF($BC$7-(45*$E9)=$G9,$L9,IF($BC$7-(46*$E9)=$G9,$L9,IF($BC$7-(47*$E9)=$G9,$L9,IF($BC$7-(48*$E9)=$G9,$L9,IF($BC$7-(49*$E9)=$G9,$L9,IF($BC$7-(50*$E9)=$G9,$L9,"")))))))))))))))))))))))))))))))))))))))))))))))))))</f>
        <v/>
      </c>
      <c r="BD9" s="62">
        <f>IF($G9=$BD$7,$L9,IF($BD$7-$E9=$G9,$L9,IF($BD$7-(2*$E9)=$G9,$L9,IF($BD$7-(3*$E9)=$G9,$L9,IF($BD$7-(4*$E9)=$G9,$L9,IF($BD$7-(5*$E9)=$G9,$L9,IF($BD$7-(6*$E9)=$G9,$L9,IF($BD$7-(7*$E9)=$G9,$L9,IF($BD$7-(8*$E9)=$G9,$L9,IF($BD$7-(9*$E9)=$G9,$L9,IF($BD$7-(10*$E9)=$G9,$L9,IF($BD$7-(11*$E9)=$G9,$L9,IF($BD$7-(12*$E9)=$G9,$L9,IF($BD$7-(13*$E9)=$G9,$L9,IF($BD$7-(14*$E9)=$G9,$L9,IF($BD$7-(15*$E9)=$G9,$L9,IF($BD$7-(16*$E9)=$G9,$L9,IF($BD$7-(17*$E9)=$G9,$L9,IF($BD$7-(18*$E9)=$G9,$L9,IF($BD$7-(19*$E9)=$G9,$L9,IF($BD$7-(20*$E9)=$G9,$L9,IF($BD$7-(21*$E9)=$G9,$L9,IF($BD$7-(22*$E9)=$G9,$L9,IF($BD$7-(23*$E9)=$G9,$L9,IF($BD$7-(24*$E9)=$G9,$L9,IF($BD$7-(25*$E9)=$G9,$L9,IF($BD$7-(26*$E9)=$G9,$L9,IF($BD$7-(27*$E9)=$G9,$L9,IF($BD$7-(28*$E9)=$G9,$L9,IF($BD$7-(29*$E9)=$G9,$L9,IF($BD$7-(30*$E9)=$G9,$L9,IF($BD$7-(31*$E9)=$G9,$L9,IF($BD$7-(32*$E9)=$G9,$L9,IF($BD$7-(33*$E9)=$G9,$L9,IF($BD$7-(34*$E9)=$G9,$L9,IF($BD$7-(35*$E9)=$G9,$L9,IF($BD$7-(36*$E9)=$G9,$L9,IF($BD$7-(37*$E9)=$G9,$L9,IF($BD$7-(38*$E9)=$G9,$L9,IF($BD$7-(39*$E9)=$G9,$L9,IF($BD$7-(40*$E9)=$G9,$L9,IF($BD$7-(41*$E9)=$G9,$L9,IF($BD$7-(42*$E9)=$G9,$L9,IF($BD$7-(43*$E9)=$G9,$L9,IF($BD$7-(44*$E9)=$G9,$L9,IF($BD$7-(45*$E9)=$G9,$L9,IF($BD$7-(46*$E9)=$G9,$L9,IF($BD$7-(47*$E9)=$G9,$L9,IF($BD$7-(48*$E9)=$G9,$L9,IF($BD$7-(49*$E9)=$G9,$L9,IF($BD$7-(50*$E9)=$G9,$L9,"")))))))))))))))))))))))))))))))))))))))))))))))))))</f>
        <v>67</v>
      </c>
      <c r="BE9" s="62" t="str">
        <f>IF($G9=$BE$7,$L9,IF($BE$7-$E9=$G9,$L9,IF($BE$7-(2*$E9)=$G9,$L9,IF($BE$7-(3*$E9)=$G9,$L9,IF($BE$7-(4*$E9)=$G9,$L9,IF($BE$7-(5*$E9)=$G9,$L9,IF($BE$7-(6*$E9)=$G9,$L9,IF($BE$7-(7*$E9)=$G9,$L9,IF($BE$7-(8*$E9)=$G9,$L9,IF($BE$7-(9*$E9)=$G9,$L9,IF($BE$7-(10*$E9)=$G9,$L9,IF($BE$7-(11*$E9)=$G9,$L9,IF($BE$7-(12*$E9)=$G9,$L9,IF($BE$7-(13*$E9)=$G9,$L9,IF($BE$7-(14*$E9)=$G9,$L9,IF($BE$7-(15*$E9)=$G9,$L9,IF($BE$7-(16*$E9)=$G9,$L9,IF($BE$7-(17*$E9)=$G9,$L9,IF($BE$7-(18*$E9)=$G9,$L9,IF($BE$7-(19*$E9)=$G9,$L9,IF($BE$7-(20*$E9)=$G9,$L9,IF($BE$7-(21*$E9)=$G9,$L9,IF($BE$7-(22*$E9)=$G9,$L9,IF($BE$7-(23*$E9)=$G9,$L9,IF($BE$7-(24*$E9)=$G9,$L9,IF($BE$7-(25*$E9)=$G9,$L9,IF($BE$7-(26*$E9)=$G9,$L9,IF($BE$7-(27*$E9)=$G9,$L9,IF($BE$7-(28*$E9)=$G9,$L9,IF($BE$7-(29*$E9)=$G9,$L9,IF($BE$7-(30*$E9)=$G9,$L9,IF($BE$7-(31*$E9)=$G9,$L9,IF($BE$7-(32*$E9)=$G9,$L9,IF($BE$7-(33*$E9)=$G9,$L9,IF($BE$7-(34*$E9)=$G9,$L9,IF($BE$7-(35*$E9)=$G9,$L9,IF($BE$7-(36*$E9)=$G9,$L9,IF($BE$7-(37*$E9)=$G9,$L9,IF($BE$7-(38*$E9)=$G9,$L9,IF($BE$7-(39*$E9)=$G9,$L9,IF($BE$7-(40*$E9)=$G9,$L9,IF($BE$7-(41*$E9)=$G9,$L9,IF($BE$7-(42*$E9)=$G9,$L9,IF($BE$7-(43*$E9)=$G9,$L9,IF($BE$7-(44*$E9)=$G9,$L9,IF($BE$7-(45*$E9)=$G9,$L9,IF($BE$7-(46*$E9)=$G9,$L9,IF($BE$7-(47*$E9)=$G9,$L9,IF($BE$7-(48*$E9)=$G9,$L9,IF($BE$7-(49*$E9)=$G9,$L9,IF($BE$7-(50*$E9)=$G9,$L9,"")))))))))))))))))))))))))))))))))))))))))))))))))))</f>
        <v/>
      </c>
      <c r="BF9" s="62" t="str">
        <f>IF($G9=$BF$7,$L9,IF($BF$7-$E9=$G9,$L9,IF($BF$7-(2*$E9)=$G9,$L9,IF($BF$7-(3*$E9)=$G9,$L9,IF($BF$7-(4*$E9)=$G9,$L9,IF($BF$7-(5*$E9)=$G9,$L9,IF($BF$7-(6*$E9)=$G9,$L9,IF($BF$7-(7*$E9)=$G9,$L9,IF($BF$7-(8*$E9)=$G9,$L9,IF($BF$7-(9*$E9)=$G9,$L9,IF($BF$7-(10*$E9)=$G9,$L9,IF($BF$7-(11*$E9)=$G9,$L9,IF($BF$7-(12*$E9)=$G9,$L9,IF($BF$7-(13*$E9)=$G9,$L9,IF($BF$7-(14*$E9)=$G9,$L9,IF($BF$7-(15*$E9)=$G9,$L9,IF($BF$7-(16*$E9)=$G9,$L9,IF($BF$7-(17*$E9)=$G9,$L9,IF($BF$7-(18*$E9)=$G9,$L9,IF($BF$7-(19*$E9)=$G9,$L9,IF($BF$7-(20*$E9)=$G9,$L9,IF($BF$7-(21*$E9)=$G9,$L9,IF($BF$7-(22*$E9)=$G9,$L9,IF($BF$7-(23*$E9)=$G9,$L9,IF($BF$7-(24*$E9)=$G9,$L9,IF($BF$7-(25*$E9)=$G9,$L9,IF($BF$7-(26*$E9)=$G9,$L9,IF($BF$7-(27*$E9)=$G9,$L9,IF($BF$7-(28*$E9)=$G9,$L9,IF($BF$7-(29*$E9)=$G9,$L9,IF($BF$7-(30*$E9)=$G9,$L9,IF($BF$7-(31*$E9)=$G9,$L9,IF($BF$7-(32*$E9)=$G9,$L9,IF($BF$7-(33*$E9)=$G9,$L9,IF($BF$7-(34*$E9)=$G9,$L9,IF($BF$7-(35*$E9)=$G9,$L9,IF($BF$7-(36*$E9)=$G9,$L9,IF($BF$7-(37*$E9)=$G9,$L9,IF($BF$7-(38*$E9)=$G9,$L9,IF($BF$7-(39*$E9)=$G9,$L9,IF($BF$7-(40*$E9)=$G9,$L9,IF($BF$7-(41*$E9)=$G9,$L9,IF($BF$7-(42*$E9)=$G9,$L9,IF($BF$7-(43*$E9)=$G9,$L9,IF($BF$7-(44*$E9)=$G9,$L9,IF($BF$7-(45*$E9)=$G9,$L9,IF($BF$7-(46*$E9)=$G9,$L9,IF($BF$7-(47*$E9)=$G9,$L9,IF($BF$7-(48*$E9)=$G9,$L9,IF($BF$7-(49*$E9)=$G9,$L9,IF($BF$7-(50*$E9)=$G9,$L9,"")))))))))))))))))))))))))))))))))))))))))))))))))))</f>
        <v/>
      </c>
      <c r="BG9" s="62" t="str">
        <f>IF($G9=$BG$7,$L9,IF($BG$7-$E9=$G9,$L9,IF($BG$7-(2*$E9)=$G9,$L9,IF($BG$7-(3*$E9)=$G9,$L9,IF($BG$7-(4*$E9)=$G9,$L9,IF($BG$7-(5*$E9)=$G9,$L9,IF($BG$7-(6*$E9)=$G9,$L9,IF($BG$7-(7*$E9)=$G9,$L9,IF($BG$7-(8*$E9)=$G9,$L9,IF($BG$7-(9*$E9)=$G9,$L9,IF($BG$7-(10*$E9)=$G9,$L9,IF($BG$7-(11*$E9)=$G9,$L9,IF($BG$7-(12*$E9)=$G9,$L9,IF($BG$7-(13*$E9)=$G9,$L9,IF($BG$7-(14*$E9)=$G9,$L9,IF($BG$7-(15*$E9)=$G9,$L9,IF($BG$7-(16*$E9)=$G9,$L9,IF($BG$7-(17*$E9)=$G9,$L9,IF($BG$7-(18*$E9)=$G9,$L9,IF($BG$7-(19*$E9)=$G9,$L9,IF($BG$7-(20*$E9)=$G9,$L9,IF($BG$7-(21*$E9)=$G9,$L9,IF($BG$7-(22*$E9)=$G9,$L9,IF($BG$7-(23*$E9)=$G9,$L9,IF($BG$7-(24*$E9)=$G9,$L9,IF($BG$7-(25*$E9)=$G9,$L9,IF($BG$7-(26*$E9)=$G9,$L9,IF($BG$7-(27*$E9)=$G9,$L9,IF($BG$7-(28*$E9)=$G9,$L9,IF($BG$7-(29*$E9)=$G9,$L9,IF($BG$7-(30*$E9)=$G9,$L9,IF($BG$7-(31*$E9)=$G9,$L9,IF($BG$7-(32*$E9)=$G9,$L9,IF($BG$7-(33*$E9)=$G9,$L9,IF($BG$7-(34*$E9)=$G9,$L9,IF($BG$7-(35*$E9)=$G9,$L9,IF($BG$7-(36*$E9)=$G9,$L9,IF($BG$7-(37*$E9)=$G9,$L9,IF($BG$7-(38*$E9)=$G9,$L9,IF($BG$7-(39*$E9)=$G9,$L9,IF($BG$7-(40*$E9)=$G9,$L9,IF($BG$7-(41*$E9)=$G9,$L9,IF($BG$7-(42*$E9)=$G9,$L9,IF($BG$7-(43*$E9)=$G9,$L9,IF($BG$7-(44*$E9)=$G9,$L9,IF($BG$7-(45*$E9)=$G9,$L9,IF($BG$7-(46*$E9)=$G9,$L9,IF($BG$7-(47*$E9)=$G9,$L9,IF($BG$7-(48*$E9)=$G9,$L9,IF($BG$7-(49*$E9)=$G9,$L9,IF($BG$7-(50*$E9)=$G9,$L9,"")))))))))))))))))))))))))))))))))))))))))))))))))))</f>
        <v/>
      </c>
      <c r="BH9" s="62" t="str">
        <f>IF($G9=$BH$7,$L9,IF($BH$7-$E9=$G9,$L9,IF($BH$7-(2*$E9)=$G9,$L9,IF($BH$7-(3*$E9)=$G9,$L9,IF($BH$7-(4*$E9)=$G9,$L9,IF($BH$7-(5*$E9)=$G9,$L9,IF($BH$7-(6*$E9)=$G9,$L9,IF($BH$7-(7*$E9)=$G9,$L9,IF($BH$7-(8*$E9)=$G9,$L9,IF($BH$7-(9*$E9)=$G9,$L9,IF($BH$7-(10*$E9)=$G9,$L9,IF($BH$7-(11*$E9)=$G9,$L9,IF($BH$7-(12*$E9)=$G9,$L9,IF($BH$7-(13*$E9)=$G9,$L9,IF($BH$7-(14*$E9)=$G9,$L9,IF($BH$7-(15*$E9)=$G9,$L9,IF($BH$7-(16*$E9)=$G9,$L9,IF($BH$7-(17*$E9)=$G9,$L9,IF($BH$7-(18*$E9)=$G9,$L9,IF($BH$7-(19*$E9)=$G9,$L9,IF($BH$7-(20*$E9)=$G9,$L9,IF($BH$7-(21*$E9)=$G9,$L9,IF($BH$7-(22*$E9)=$G9,$L9,IF($BH$7-(23*$E9)=$G9,$L9,IF($BH$7-(24*$E9)=$G9,$L9,IF($BH$7-(25*$E9)=$G9,$L9,IF($BH$7-(26*$E9)=$G9,$L9,IF($BH$7-(27*$E9)=$G9,$L9,IF($BH$7-(28*$E9)=$G9,$L9,IF($BH$7-(29*$E9)=$G9,$L9,IF($BH$7-(30*$E9)=$G9,$L9,IF($BH$7-(31*$E9)=$G9,$L9,IF($BH$7-(32*$E9)=$G9,$L9,IF($BH$7-(33*$E9)=$G9,$L9,IF($BH$7-(34*$E9)=$G9,$L9,IF($BH$7-(35*$E9)=$G9,$L9,IF($BH$7-(36*$E9)=$G9,$L9,IF($BH$7-(37*$E9)=$G9,$L9,IF($BH$7-(38*$E9)=$G9,$L9,IF($BH$7-(39*$E9)=$G9,$L9,IF($BH$7-(40*$E9)=$G9,$L9,IF($BH$7-(41*$E9)=$G9,$L9,IF($BH$7-(42*$E9)=$G9,$L9,IF($BH$7-(43*$E9)=$G9,$L9,IF($BH$7-(44*$E9)=$G9,$L9,IF($BH$7-(45*$E9)=$G9,$L9,IF($BH$7-(46*$E9)=$G9,$L9,IF($BH$7-(47*$E9)=$G9,$L9,IF($BH$7-(48*$E9)=$G9,$L9,IF($BH$7-(49*$E9)=$G9,$L9,IF($BH$7-(50*$E9)=$G9,$L9,"")))))))))))))))))))))))))))))))))))))))))))))))))))</f>
        <v/>
      </c>
      <c r="BI9" s="62" t="str">
        <f>IF($G9=$BI$7,$L9,IF($BI$7-$E9=$G9,$L9,IF($BI$7-(2*$E9)=$G9,$L9,IF($BI$7-(3*$E9)=$G9,$L9,IF($BI$7-(4*$E9)=$G9,$L9,IF($BI$7-(5*$E9)=$G9,$L9,IF($BI$7-(6*$E9)=$G9,$L9,IF($BI$7-(7*$E9)=$G9,$L9,IF($BI$7-(8*$E9)=$G9,$L9,IF($BI$7-(9*$E9)=$G9,$L9,IF($BI$7-(10*$E9)=$G9,$L9,IF($BI$7-(11*$E9)=$G9,$L9,IF($BI$7-(12*$E9)=$G9,$L9,IF($BI$7-(13*$E9)=$G9,$L9,IF($BI$7-(14*$E9)=$G9,$L9,IF($BI$7-(15*$E9)=$G9,$L9,IF($BI$7-(16*$E9)=$G9,$L9,IF($BI$7-(17*$E9)=$G9,$L9,IF($BI$7-(18*$E9)=$G9,$L9,IF($BI$7-(19*$E9)=$G9,$L9,IF($BI$7-(20*$E9)=$G9,$L9,IF($BI$7-(21*$E9)=$G9,$L9,IF($BI$7-(22*$E9)=$G9,$L9,IF($BI$7-(23*$E9)=$G9,$L9,IF($BI$7-(24*$E9)=$G9,$L9,IF($BI$7-(25*$E9)=$G9,$L9,IF($BI$7-(26*$E9)=$G9,$L9,IF($BI$7-(27*$E9)=$G9,$L9,IF($BI$7-(28*$E9)=$G9,$L9,IF($BI$7-(29*$E9)=$G9,$L9,IF($BI$7-(30*$E9)=$G9,$L9,IF($BI$7-(31*$E9)=$G9,$L9,IF($BI$7-(32*$E9)=$G9,$L9,IF($BI$7-(33*$E9)=$G9,$L9,IF($BI$7-(34*$E9)=$G9,$L9,IF($BI$7-(35*$E9)=$G9,$L9,IF($BI$7-(36*$E9)=$G9,$L9,IF($BI$7-(37*$E9)=$G9,$L9,IF($BI$7-(38*$E9)=$G9,$L9,IF($BI$7-(39*$E9)=$G9,$L9,IF($BI$7-(40*$E9)=$G9,$L9,IF($BI$7-(41*$E9)=$G9,$L9,IF($BI$7-(42*$E9)=$G9,$L9,IF($BI$7-(43*$E9)=$G9,$L9,IF($BI$7-(44*$E9)=$G9,$L9,IF($BI$7-(45*$E9)=$G9,$L9,IF($BI$7-(46*$E9)=$G9,$L9,IF($BI$7-(47*$E9)=$G9,$L9,IF($BI$7-(48*$E9)=$G9,$L9,IF($BI$7-(49*$E9)=$G9,$L9,IF($BI$7-(50*$E9)=$G9,$L9,"")))))))))))))))))))))))))))))))))))))))))))))))))))</f>
        <v/>
      </c>
      <c r="BJ9" s="62" t="str">
        <f>IF($G9=$BJ$7,$L9,IF($BJ$7-$E9=$G9,$L9,IF($BJ$7-(2*$E9)=$G9,$L9,IF($BJ$7-(3*$E9)=$G9,$L9,IF($BJ$7-(4*$E9)=$G9,$L9,IF($BJ$7-(5*$E9)=$G9,$L9,IF($BJ$7-(6*$E9)=$G9,$L9,IF($BJ$7-(7*$E9)=$G9,$L9,IF($BJ$7-(8*$E9)=$G9,$L9,IF($BJ$7-(9*$E9)=$G9,$L9,IF($BJ$7-(10*$E9)=$G9,$L9,IF($BJ$7-(11*$E9)=$G9,$L9,IF($BJ$7-(12*$E9)=$G9,$L9,IF($BJ$7-(13*$E9)=$G9,$L9,IF($BJ$7-(14*$E9)=$G9,$L9,IF($BJ$7-(15*$E9)=$G9,$L9,IF($BJ$7-(16*$E9)=$G9,$L9,IF($BJ$7-(17*$E9)=$G9,$L9,IF($BJ$7-(18*$E9)=$G9,$L9,IF($BJ$7-(19*$E9)=$G9,$L9,IF($BJ$7-(20*$E9)=$G9,$L9,IF($BJ$7-(21*$E9)=$G9,$L9,IF($BJ$7-(22*$E9)=$G9,$L9,IF($BJ$7-(23*$E9)=$G9,$L9,IF($BJ$7-(24*$E9)=$G9,$L9,IF($BJ$7-(25*$E9)=$G9,$L9,IF($BJ$7-(26*$E9)=$G9,$L9,IF($BJ$7-(27*$E9)=$G9,$L9,IF($BJ$7-(28*$E9)=$G9,$L9,IF($BJ$7-(29*$E9)=$G9,$L9,IF($BJ$7-(30*$E9)=$G9,$L9,IF($BJ$7-(31*$E9)=$G9,$L9,IF($BJ$7-(32*$E9)=$G9,$L9,IF($BJ$7-(33*$E9)=$G9,$L9,IF($BJ$7-(34*$E9)=$G9,$L9,IF($BJ$7-(35*$E9)=$G9,$L9,IF($BJ$7-(36*$E9)=$G9,$L9,IF($BJ$7-(37*$E9)=$G9,$L9,IF($BJ$7-(38*$E9)=$G9,$L9,IF($BJ$7-(39*$E9)=$G9,$L9,IF($BJ$7-(40*$E9)=$G9,$L9,IF($BJ$7-(41*$E9)=$G9,$L9,IF($BJ$7-(42*$E9)=$G9,$L9,IF($BJ$7-(43*$E9)=$G9,$L9,IF($BJ$7-(44*$E9)=$G9,$L9,IF($BJ$7-(45*$E9)=$G9,$L9,IF($BJ$7-(46*$E9)=$G9,$L9,IF($BJ$7-(47*$E9)=$G9,$L9,IF($BJ$7-(48*$E9)=$G9,$L9,IF($BJ$7-(49*$E9)=$G9,$L9,IF($BJ$7-(50*$E9)=$G9,$L9,"")))))))))))))))))))))))))))))))))))))))))))))))))))</f>
        <v/>
      </c>
      <c r="BK9" s="62" t="str">
        <f>IF($G9=$BK$7,$L9,IF($BK$7-$E9=$G9,$L9,IF($BK$7-(2*$E9)=$G9,$L9,IF($BK$7-(3*$E9)=$G9,$L9,IF($BK$7-(4*$E9)=$G9,$L9,IF($BK$7-(5*$E9)=$G9,$L9,IF($BK$7-(6*$E9)=$G9,$L9,IF($BK$7-(7*$E9)=$G9,$L9,IF($BK$7-(8*$E9)=$G9,$L9,IF($BK$7-(9*$E9)=$G9,$L9,IF($BK$7-(10*$E9)=$G9,$L9,IF($BK$7-(11*$E9)=$G9,$L9,IF($BK$7-(12*$E9)=$G9,$L9,IF($BK$7-(13*$E9)=$G9,$L9,IF($BK$7-(14*$E9)=$G9,$L9,IF($BK$7-(15*$E9)=$G9,$L9,IF($BK$7-(16*$E9)=$G9,$L9,IF($BK$7-(17*$E9)=$G9,$L9,IF($BK$7-(18*$E9)=$G9,$L9,IF($BK$7-(19*$E9)=$G9,$L9,IF($BK$7-(20*$E9)=$G9,$L9,IF($BK$7-(21*$E9)=$G9,$L9,IF($BK$7-(22*$E9)=$G9,$L9,IF($BK$7-(23*$E9)=$G9,$L9,IF($BK$7-(24*$E9)=$G9,$L9,IF($BK$7-(25*$E9)=$G9,$L9,IF($BK$7-(26*$E9)=$G9,$L9,IF($BK$7-(27*$E9)=$G9,$L9,IF($BK$7-(28*$E9)=$G9,$L9,IF($BK$7-(29*$E9)=$G9,$L9,IF($BK$7-(30*$E9)=$G9,$L9,IF($BK$7-(31*$E9)=$G9,$L9,IF($BK$7-(32*$E9)=$G9,$L9,IF($BK$7-(33*$E9)=$G9,$L9,IF($BK$7-(34*$E9)=$G9,$L9,IF($BK$7-(35*$E9)=$G9,$L9,IF($BK$7-(36*$E9)=$G9,$L9,IF($BK$7-(37*$E9)=$G9,$L9,IF($BK$7-(38*$E9)=$G9,$L9,IF($BK$7-(39*$E9)=$G9,$L9,IF($BK$7-(40*$E9)=$G9,$L9,IF($BK$7-(41*$E9)=$G9,$L9,IF($BK$7-(42*$E9)=$G9,$L9,IF($BK$7-(43*$E9)=$G9,$L9,IF($BK$7-(44*$E9)=$G9,$L9,IF($BK$7-(45*$E9)=$G9,$L9,IF($BK$7-(46*$E9)=$G9,$L9,IF($BK$7-(47*$E9)=$G9,$L9,IF($BK$7-(48*$E9)=$G9,$L9,IF($BK$7-(49*$E9)=$G9,$L9,IF($BK$7-(50*$E9)=$G9,$L9,"")))))))))))))))))))))))))))))))))))))))))))))))))))</f>
        <v/>
      </c>
      <c r="BL9" s="62" t="str">
        <f>IF($G9=$BL$7,$L9,IF($BL$7-$E9=$G9,$L9,IF($BL$7-(2*$E9)=$G9,$L9,IF($BL$7-(3*$E9)=$G9,$L9,IF($BL$7-(4*$E9)=$G9,$L9,IF($BL$7-(5*$E9)=$G9,$L9,IF($BL$7-(6*$E9)=$G9,$L9,IF($BL$7-(7*$E9)=$G9,$L9,IF($BL$7-(8*$E9)=$G9,$L9,IF($BL$7-(9*$E9)=$G9,$L9,IF($BL$7-(10*$E9)=$G9,$L9,IF($BL$7-(11*$E9)=$G9,$L9,IF($BL$7-(12*$E9)=$G9,$L9,IF($BL$7-(13*$E9)=$G9,$L9,IF($BL$7-(14*$E9)=$G9,$L9,IF($BL$7-(15*$E9)=$G9,$L9,IF($BL$7-(16*$E9)=$G9,$L9,IF($BL$7-(17*$E9)=$G9,$L9,IF($BL$7-(18*$E9)=$G9,$L9,IF($BL$7-(19*$E9)=$G9,$L9,IF($BL$7-(20*$E9)=$G9,$L9,IF($BL$7-(21*$E9)=$G9,$L9,IF($BL$7-(22*$E9)=$G9,$L9,IF($BL$7-(23*$E9)=$G9,$L9,IF($BL$7-(24*$E9)=$G9,$L9,IF($BL$7-(25*$E9)=$G9,$L9,IF($BL$7-(26*$E9)=$G9,$L9,IF($BL$7-(27*$E9)=$G9,$L9,IF($BL$7-(28*$E9)=$G9,$L9,IF($BL$7-(29*$E9)=$G9,$L9,IF($BL$7-(30*$E9)=$G9,$L9,IF($BL$7-(31*$E9)=$G9,$L9,IF($BL$7-(32*$E9)=$G9,$L9,IF($BL$7-(33*$E9)=$G9,$L9,IF($BL$7-(34*$E9)=$G9,$L9,IF($BL$7-(35*$E9)=$G9,$L9,IF($BL$7-(36*$E9)=$G9,$L9,IF($BL$7-(37*$E9)=$G9,$L9,IF($BL$7-(38*$E9)=$G9,$L9,IF($BL$7-(39*$E9)=$G9,$L9,IF($BL$7-(40*$E9)=$G9,$L9,IF($BL$7-(41*$E9)=$G9,$L9,IF($BL$7-(42*$E9)=$G9,$L9,IF($BL$7-(43*$E9)=$G9,$L9,IF($BL$7-(44*$E9)=$G9,$L9,IF($BL$7-(45*$E9)=$G9,$L9,IF($BL$7-(46*$E9)=$G9,$L9,IF($BL$7-(47*$E9)=$G9,$L9,IF($BL$7-(48*$E9)=$G9,$L9,IF($BL$7-(49*$E9)=$G9,$L9,IF($BL$7-(50*$E9)=$G9,$L9,"")))))))))))))))))))))))))))))))))))))))))))))))))))</f>
        <v/>
      </c>
      <c r="BM9" s="64" t="str">
        <f>IF($G9=$BM$7,$L9,IF($BM$7-$E9=$G9,$L9,IF($BM$7-(2*$E9)=$G9,$L9,IF($BM$7-(3*$E9)=$G9,$L9,IF($BM$7-(4*$E9)=$G9,$L9,IF($BM$7-(5*$E9)=$G9,$L9,IF($BM$7-(6*$E9)=$G9,$L9,IF($BM$7-(7*$E9)=$G9,$L9,IF($BM$7-(8*$E9)=$G9,$L9,IF($BM$7-(9*$E9)=$G9,$L9,IF($BM$7-(10*$E9)=$G9,$L9,IF($BM$7-(11*$E9)=$G9,$L9,IF($BM$7-(12*$E9)=$G9,$L9,IF($BM$7-(13*$E9)=$G9,$L9,IF($BM$7-(14*$E9)=$G9,$L9,IF($BM$7-(15*$E9)=$G9,$L9,IF($BM$7-(16*$E9)=$G9,$L9,IF($BM$7-(17*$E9)=$G9,$L9,IF($BM$7-(18*$E9)=$G9,$L9,IF($BM$7-(19*$E9)=$G9,$L9,IF($BM$7-(20*$E9)=$G9,$L9,IF($BM$7-(21*$E9)=$G9,$L9,IF($BM$7-(22*$E9)=$G9,$L9,IF($BM$7-(23*$E9)=$G9,$L9,IF($BM$7-(24*$E9)=$G9,$L9,IF($BM$7-(25*$E9)=$G9,$L9,IF($BM$7-(26*$E9)=$G9,$L9,IF($BM$7-(27*$E9)=$G9,$L9,IF($BM$7-(28*$E9)=$G9,$L9,IF($BM$7-(29*$E9)=$G9,$L9,IF($BM$7-(30*$E9)=$G9,$L9,IF($BM$7-(31*$E9)=$G9,$L9,IF($BM$7-(32*$E9)=$G9,$L9,IF($BM$7-(33*$E9)=$G9,$L9,IF($BM$7-(34*$E9)=$G9,$L9,IF($BM$7-(35*$E9)=$G9,$L9,IF($BM$7-(36*$E9)=$G9,$L9,IF($BM$7-(37*$E9)=$G9,$L9,IF($BM$7-(38*$E9)=$G9,$L9,IF($BM$7-(39*$E9)=$G9,$L9,IF($BM$7-(40*$E9)=$G9,$L9,IF($BM$7-(41*$E9)=$G9,$L9,IF($BM$7-(42*$E9)=$G9,$L9,IF($BM$7-(43*$E9)=$G9,$L9,IF($BM$7-(44*$E9)=$G9,$L9,IF($BM$7-(45*$E9)=$G9,$L9,IF($BM$7-(46*$E9)=$G9,$L9,IF($BM$7-(47*$E9)=$G9,$L9,IF($BM$7-(48*$E9)=$G9,$L9,IF($BM$7-(49*$E9)=$G9,$L9,IF($BM$7-(50*$E9)=$G9,$L9,"")))))))))))))))))))))))))))))))))))))))))))))))))))</f>
        <v/>
      </c>
    </row>
    <row r="10" spans="1:65" s="32" customFormat="1" ht="12.75" customHeight="1" x14ac:dyDescent="0.25">
      <c r="A10" s="26"/>
      <c r="B10" s="27" t="s">
        <v>1</v>
      </c>
      <c r="C10" s="84" t="s">
        <v>508</v>
      </c>
      <c r="D10" s="78" t="s">
        <v>412</v>
      </c>
      <c r="E10" s="28">
        <v>1</v>
      </c>
      <c r="F10" s="29">
        <v>2021</v>
      </c>
      <c r="G10" s="102">
        <f t="shared" si="1"/>
        <v>2024</v>
      </c>
      <c r="H10" s="104" t="s">
        <v>93</v>
      </c>
      <c r="I10" s="104">
        <v>1</v>
      </c>
      <c r="J10" s="113" t="s">
        <v>509</v>
      </c>
      <c r="K10" s="114"/>
      <c r="L10" s="110">
        <f>2000/1000</f>
        <v>2</v>
      </c>
      <c r="M10" s="104"/>
      <c r="N10" s="31"/>
      <c r="O10" s="61">
        <f>IF($G10=$O$7,$L10,IF($O$7-$E10=$G10,$L10,IF($O$7-(2*$E10)=$G10,$L10,IF($O$7-(3*$E10)=$G10,$L10,IF($O$7-(4*$E10)=$G10,$L10,IF($O$7-(5*$E10)=$G10,$L10,IF($O$7-(6*$E10)=$G10,$L10,IF($O$7-(7*$E10)=$G10,$L10,IF($O$7-(8*$E10)=$G10,$L10,IF($O$7-(9*$E10)=$G10,$L10,IF($O$7-(10*$E10)=$G10,$L10,IF($O$7-(11*$E10)=$G10,$L10,IF($O$7-(12*$E10)=$G10,$L10,IF($O$7-(13*$E10)=$G10,$L10,IF($O$7-(14*$E10)=$G10,$L10,IF($O$7-(15*$E10)=$G10,$L10,IF($O$7-(16*$E10)=$G10,$L10,IF($O$7-(17*$E10)=$G10,$L10,IF($O$7-(18*$E10)=$G10,$L10,IF($O$7-(19*$E10)=$G10,$L10,IF($O$7-(20*$E10)=$G10,$L10,IF($O$7-(21*$E10)=$G10,$L10,IF($O$7-(22*$E10)=$G10,$L10,IF($O$7-(23*$E10)=$G10,$L10,IF($O$7-(24*$E10)=$G10,$L10,IF($O$7-(25*$E10)=$G10,$L10,IF($O$7-(26*$E10)=$G10,$L10,IF($O$7-(27*$E10)=$G10,$L10,IF($O$7-(28*$E10)=$G10,$L10,IF($O$7-(29*$E10)=$G10,$L10,IF($O$7-(30*$E10)=$G10,$L10,IF($O$7-(31*$E10)=$G10,$L10,IF($O$7-(32*$E10)=$G10,$L10,IF($O$7-(33*$E10)=$G10,$L10,IF($O$7-(34*$E10)=$G10,$L10,IF($O$7-(35*$E10)=$G10,$L10,IF($O$7-(36*$E10)=$G10,$L10,IF($O$7-(37*$E10)=$G10,$L10,IF($O$7-(38*$E10)=$G10,$L10,IF($O$7-(39*$E10)=$G10,$L10,IF($O$7-(40*$E10)=$G10,$L10,IF($O$7-(41*$E10)=$G10,$L10,IF($O$7-(42*$E10)=$G10,$L10,IF($O$7-(43*$E10)=$G10,$L10,IF($O$7-(44*$E10)=$G10,$L10,IF($O$7-(45*$E10)=$G10,$L10,IF($O$7-(46*$E10)=$G10,$L10,IF($O$7-(47*$E10)=$G10,$L10,IF($O$7-(48*$E10)=$G10,$L10,IF($O$7-(49*$E10)=$G10,$L10,IF($O$7-(50*$E10)=$G10,$L10,"")))))))))))))))))))))))))))))))))))))))))))))))))))</f>
        <v>2</v>
      </c>
      <c r="P10" s="62">
        <f>IF($G10=$P$7,$L10,IF($P$7-$E10=$G10,$L10,IF($P$7-(2*$E10)=$G10,$L10,IF($P$7-(3*$E10)=$G10,$L10,IF($P$7-(4*$E10)=$G10,$L10,IF($P$7-(5*$E10)=$G10,$L10,IF($P$7-(6*$E10)=$G10,$L10,IF($P$7-(7*$E10)=$G10,$L10,IF($P$7-(8*$E10)=$G10,$L10,IF($P$7-(9*$E10)=$G10,$L10,IF($P$7-(10*$E10)=$G10,$L10,IF($P$7-(11*$E10)=$G10,$L10,IF($P$7-(12*$E10)=$G10,$L10,IF($P$7-(13*$E10)=$G10,$L10,IF($P$7-(14*$E10)=$G10,$L10,IF($P$7-(15*$E10)=$G10,$L10,IF($P$7-(16*$E10)=$G10,$L10,IF($P$7-(17*$E10)=$G10,$L10,IF($P$7-(18*$E10)=$G10,$L10,IF($P$7-(19*$E10)=$G10,$L10,IF($P$7-(20*$E10)=$G10,$L10,IF($P$7-(21*$E10)=$G10,$L10,IF($P$7-(22*$E10)=$G10,$L10,IF($P$7-(23*$E10)=$G10,$L10,IF($P$7-(24*$E10)=$G10,$L10,IF($P$7-(25*$E10)=$G10,$L10,IF($P$7-(26*$E10)=$G10,$L10,IF($P$7-(27*$E10)=$G10,$L10,IF($P$7-(28*$E10)=$G10,$L10,IF($P$7-(29*$E10)=$G10,$L10,IF($P$7-(30*$E10)=$G10,$L10,IF($P$7-(31*$E10)=$G10,$L10,IF($P$7-(32*$E10)=$G10,$L10,IF($P$7-(33*$E10)=$G10,$L10,IF($P$7-(34*$E10)=$G10,$L10,IF($P$7-(35*$E10)=$G10,$L10,IF($P$7-(36*$E10)=$G10,$L10,IF($P$7-(37*$E10)=$G10,$L10,IF($P$7-(38*$E10)=$G10,$L10,IF($P$7-(39*$E10)=$G10,$L10,IF($P$7-(40*$E10)=$G10,$L10,IF($P$7-(41*$E10)=$G10,$L10,IF($P$7-(42*$E10)=$G10,$L10,IF($P$7-(43*$E10)=$G10,$L10,IF($P$7-(44*$E10)=$G10,$L10,IF($P$7-(45*$E10)=$G10,$L10,IF($P$7-(46*$E10)=$G10,$L10,IF($P$7-(47*$E10)=$G10,$L10,IF($P$7-(48*$E10)=$G10,$L10,IF($P$7-(49*$E10)=$G10,$L10,IF($P$7-(50*$E10)=$G10,$L10,"")))))))))))))))))))))))))))))))))))))))))))))))))))</f>
        <v>2</v>
      </c>
      <c r="Q10" s="62">
        <f>IF($G10=$Q$7,$L10,IF($Q$7-$E10=$G10,$L10,IF($Q$7-(2*$E10)=$G10,$L10,IF($Q$7-(3*$E10)=$G10,$L10,IF($Q$7-(4*$E10)=$G10,$L10,IF($Q$7-(5*$E10)=$G10,$L10,IF($Q$7-(6*$E10)=$G10,$L10,IF($Q$7-(7*$E10)=$G10,$L10,IF($Q$7-(8*$E10)=$G10,$L10,IF($Q$7-(9*$E10)=$G10,$L10,IF($Q$7-(10*$E10)=$G10,$L10,IF($Q$7-(11*$E10)=$G10,$L10,IF($Q$7-(12*$E10)=$G10,$L10,IF($Q$7-(13*$E10)=$G10,$L10,IF($Q$7-(14*$E10)=$G10,$L10,IF($Q$7-(15*$E10)=$G10,$L10,IF($Q$7-(16*$E10)=$G10,$L10,IF($Q$7-(17*$E10)=$G10,$L10,IF($Q$7-(18*$E10)=$G10,$L10,IF($Q$7-(19*$E10)=$G10,$L10,IF($Q$7-(20*$E10)=$G10,$L10,IF($Q$7-(21*$E10)=$G10,$L10,IF($Q$7-(22*$E10)=$G10,$L10,IF($Q$7-(23*$E10)=$G10,$L10,IF($Q$7-(24*$E10)=$G10,$L10,IF($Q$7-(25*$E10)=$G10,$L10,IF($Q$7-(26*$E10)=$G10,$L10,IF($Q$7-(27*$E10)=$G10,$L10,IF($Q$7-(28*$E10)=$G10,$L10,IF($Q$7-(29*$E10)=$G10,$L10,IF($Q$7-(30*$E10)=$G10,$L10,IF($Q$7-(31*$E10)=$G10,$L10,IF($Q$7-(32*$E10)=$G10,$L10,IF($Q$7-(33*$E10)=$G10,$L10,IF($Q$7-(34*$E10)=$G10,$L10,IF($Q$7-(35*$E10)=$G10,$L10,IF($Q$7-(36*$E10)=$G10,$L10,IF($Q$7-(37*$E10)=$G10,$L10,IF($Q$7-(38*$E10)=$G10,$L10,IF($Q$7-(39*$E10)=$G10,$L10,IF($Q$7-(40*$E10)=$G10,$L10,IF($Q$7-(41*$E10)=$G10,$L10,IF($Q$7-(42*$E10)=$G10,$L10,IF($Q$7-(43*$E10)=$G10,$L10,IF($Q$7-(44*$E10)=$G10,$L10,IF($Q$7-(45*$E10)=$G10,$L10,IF($Q$7-(46*$E10)=$G10,$L10,IF($Q$7-(47*$E10)=$G10,$L10,IF($Q$7-(48*$E10)=$G10,$L10,IF($Q$7-(49*$E10)=$G10,$L10,IF($Q$7-(50*$E10)=$G10,$L10,"")))))))))))))))))))))))))))))))))))))))))))))))))))</f>
        <v>2</v>
      </c>
      <c r="R10" s="62">
        <f>IF($G10=$R$7,$L10,IF($R$7-$E10=$G10,$L10,IF($R$7-(2*$E10)=$G10,$L10,IF($R$7-(3*$E10)=$G10,$L10,IF($R$7-(4*$E10)=$G10,$L10,IF($R$7-(5*$E10)=$G10,$L10,IF($R$7-(6*$E10)=$G10,$L10,IF($R$7-(7*$E10)=$G10,$L10,IF($R$7-(8*$E10)=$G10,$L10,IF($R$7-(9*$E10)=$G10,$L10,IF($R$7-(10*$E10)=$G10,$L10,IF($R$7-(11*$E10)=$G10,$L10,IF($R$7-(12*$E10)=$G10,$L10,IF($R$7-(13*$E10)=$G10,$L10,IF($R$7-(14*$E10)=$G10,$L10,IF($R$7-(15*$E10)=$G10,$L10,IF($R$7-(16*$E10)=$G10,$L10,IF($R$7-(17*$E10)=$G10,$L10,IF($R$7-(18*$E10)=$G10,$L10,IF($R$7-(19*$E10)=$G10,$L10,IF($R$7-(20*$E10)=$G10,$L10,IF($R$7-(21*$E10)=$G10,$L10,IF($R$7-(22*$E10)=$G10,$L10,IF($R$7-(23*$E10)=$G10,$L10,IF($R$7-(24*$E10)=$G10,$L10,IF($R$7-(25*$E10)=$G10,$L10,IF($R$7-(26*$E10)=$G10,$L10,IF($R$7-(27*$E10)=$G10,$L10,IF($R$7-(28*$E10)=$G10,$L10,IF($R$7-(29*$E10)=$G10,$L10,IF($R$7-(30*$E10)=$G10,$L10,IF($R$7-(31*$E10)=$G10,$L10,IF($R$7-(32*$E10)=$G10,$L10,IF($R$7-(33*$E10)=$G10,$L10,IF($R$7-(34*$E10)=$G10,$L10,IF($R$7-(35*$E10)=$G10,$L10,IF($R$7-(36*$E10)=$G10,$L10,IF($R$7-(37*$E10)=$G10,$L10,IF($R$7-(38*$E10)=$G10,$L10,IF($R$7-(39*$E10)=$G10,$L10,IF($R$7-(40*$E10)=$G10,$L10,IF($R$7-(41*$E10)=$G10,$L10,IF($R$7-(42*$E10)=$G10,$L10,IF($R$7-(43*$E10)=$G10,$L10,IF($R$7-(44*$E10)=$G10,$L10,IF($R$7-(45*$E10)=$G10,$L10,IF($R$7-(46*$E10)=$G10,$L10,IF($R$7-(47*$E10)=$G10,$L10,IF($R$7-(48*$E10)=$G10,$L10,IF($R$7-(49*$E10)=$G10,$L10,IF($R$7-(50*$E10)=$G10,$L10,"")))))))))))))))))))))))))))))))))))))))))))))))))))</f>
        <v>2</v>
      </c>
      <c r="S10" s="62">
        <f>IF($G10=$S$7,$L10,IF($S$7-$E10=$G10,$L10,IF($S$7-(2*$E10)=$G10,$L10,IF($S$7-(3*$E10)=$G10,$L10,IF($S$7-(4*$E10)=$G10,$L10,IF($S$7-(5*$E10)=$G10,$L10,IF($S$7-(6*$E10)=$G10,$L10,IF($S$7-(7*$E10)=$G10,$L10,IF($S$7-(8*$E10)=$G10,$L10,IF($S$7-(9*$E10)=$G10,$L10,IF($S$7-(10*$E10)=$G10,$L10,IF($S$7-(11*$E10)=$G10,$L10,IF($S$7-(12*$E10)=$G10,$L10,IF($S$7-(13*$E10)=$G10,$L10,IF($S$7-(14*$E10)=$G10,$L10,IF($S$7-(15*$E10)=$G10,$L10,IF($S$7-(16*$E10)=$G10,$L10,IF($S$7-(17*$E10)=$G10,$L10,IF($S$7-(18*$E10)=$G10,$L10,IF($S$7-(19*$E10)=$G10,$L10,IF($S$7-(20*$E10)=$G10,$L10,IF($S$7-(21*$E10)=$G10,$L10,IF($S$7-(22*$E10)=$G10,$L10,IF($S$7-(23*$E10)=$G10,$L10,IF($S$7-(24*$E10)=$G10,$L10,IF($S$7-(25*$E10)=$G10,$L10,IF($S$7-(26*$E10)=$G10,$L10,IF($S$7-(27*$E10)=$G10,$L10,IF($S$7-(28*$E10)=$G10,$L10,IF($S$7-(29*$E10)=$G10,$L10,IF($S$7-(30*$E10)=$G10,$L10,IF($S$7-(31*$E10)=$G10,$L10,IF($S$7-(32*$E10)=$G10,$L10,IF($S$7-(33*$E10)=$G10,$L10,IF($S$7-(34*$E10)=$G10,$L10,IF($S$7-(35*$E10)=$G10,$L10,IF($S$7-(36*$E10)=$G10,$L10,IF($S$7-(37*$E10)=$G10,$L10,IF($S$7-(38*$E10)=$G10,$L10,IF($S$7-(39*$E10)=$G10,$L10,IF($S$7-(40*$E10)=$G10,$L10,IF($S$7-(41*$E10)=$G10,$L10,IF($S$7-(42*$E10)=$G10,$L10,IF($S$7-(43*$E10)=$G10,$L10,IF($S$7-(44*$E10)=$G10,$L10,IF($S$7-(45*$E10)=$G10,$L10,IF($S$7-(46*$E10)=$G10,$L10,IF($S$7-(47*$E10)=$G10,$L10,IF($S$7-(48*$E10)=$G10,$L10,IF($S$7-(49*$E10)=$G10,$L10,IF($S$7-(50*$E10)=$G10,$L10,"")))))))))))))))))))))))))))))))))))))))))))))))))))</f>
        <v>2</v>
      </c>
      <c r="T10" s="62">
        <f>IF($G10=$T$7,$L10,IF($T$7-$E10=$G10,$L10,IF($T$7-(2*$E10)=$G10,$L10,IF($T$7-(3*$E10)=$G10,$L10,IF($T$7-(4*$E10)=$G10,$L10,IF($T$7-(5*$E10)=$G10,$L10,IF($T$7-(6*$E10)=$G10,$L10,IF($T$7-(7*$E10)=$G10,$L10,IF($T$7-(8*$E10)=$G10,$L10,IF($T$7-(9*$E10)=$G10,$L10,IF($T$7-(10*$E10)=$G10,$L10,IF($T$7-(11*$E10)=$G10,$L10,IF($T$7-(12*$E10)=$G10,$L10,IF($T$7-(13*$E10)=$G10,$L10,IF($T$7-(14*$E10)=$G10,$L10,IF($T$7-(15*$E10)=$G10,$L10,IF($T$7-(16*$E10)=$G10,$L10,IF($T$7-(17*$E10)=$G10,$L10,IF($T$7-(18*$E10)=$G10,$L10,IF($T$7-(19*$E10)=$G10,$L10,IF($T$7-(20*$E10)=$G10,$L10,IF($T$7-(21*$E10)=$G10,$L10,IF($T$7-(22*$E10)=$G10,$L10,IF($T$7-(23*$E10)=$G10,$L10,IF($T$7-(24*$E10)=$G10,$L10,IF($T$7-(25*$E10)=$G10,$L10,IF($T$7-(26*$E10)=$G10,$L10,IF($T$7-(27*$E10)=$G10,$L10,IF($T$7-(28*$E10)=$G10,$L10,IF($T$7-(29*$E10)=$G10,$L10,IF($T$7-(30*$E10)=$G10,$L10,IF($T$7-(31*$E10)=$G10,$L10,IF($T$7-(32*$E10)=$G10,$L10,IF($T$7-(33*$E10)=$G10,$L10,IF($T$7-(34*$E10)=$G10,$L10,IF($T$7-(35*$E10)=$G10,$L10,IF($T$7-(36*$E10)=$G10,$L10,IF($T$7-(37*$E10)=$G10,$L10,IF($T$7-(38*$E10)=$G10,$L10,IF($T$7-(39*$E10)=$G10,$L10,IF($T$7-(40*$E10)=$G10,$L10,IF($T$7-(41*$E10)=$G10,$L10,IF($T$7-(42*$E10)=$G10,$L10,IF($T$7-(43*$E10)=$G10,$L10,IF($T$7-(44*$E10)=$G10,$L10,IF($T$7-(45*$E10)=$G10,$L10,IF($T$7-(46*$E10)=$G10,$L10,IF($T$7-(47*$E10)=$G10,$L10,IF($T$7-(48*$E10)=$G10,$L10,IF($T$7-(49*$E10)=$G10,$L10,IF($T$7-(50*$E10)=$G10,$L10,"")))))))))))))))))))))))))))))))))))))))))))))))))))</f>
        <v>2</v>
      </c>
      <c r="U10" s="62">
        <f>IF($G10=$U$7,$L10,IF($U$7-$E10=$G10,$L10,IF($U$7-(2*$E10)=$G10,$L10,IF($U$7-(3*$E10)=$G10,$L10,IF($U$7-(4*$E10)=$G10,$L10,IF($U$7-(5*$E10)=$G10,$L10,IF($U$7-(6*$E10)=$G10,$L10,IF($U$7-(7*$E10)=$G10,$L10,IF($U$7-(8*$E10)=$G10,$L10,IF($U$7-(9*$E10)=$G10,$L10,IF($U$7-(10*$E10)=$G10,$L10,IF($U$7-(11*$E10)=$G10,$L10,IF($U$7-(12*$E10)=$G10,$L10,IF($U$7-(13*$E10)=$G10,$L10,IF($U$7-(14*$E10)=$G10,$L10,IF($U$7-(15*$E10)=$G10,$L10,IF($U$7-(16*$E10)=$G10,$L10,IF($U$7-(17*$E10)=$G10,$L10,IF($U$7-(18*$E10)=$G10,$L10,IF($U$7-(19*$E10)=$G10,$L10,IF($U$7-(20*$E10)=$G10,$L10,IF($U$7-(21*$E10)=$G10,$L10,IF($U$7-(22*$E10)=$G10,$L10,IF($U$7-(23*$E10)=$G10,$L10,IF($U$7-(24*$E10)=$G10,$L10,IF($U$7-(25*$E10)=$G10,$L10,IF($U$7-(26*$E10)=$G10,$L10,IF($U$7-(27*$E10)=$G10,$L10,IF($U$7-(28*$E10)=$G10,$L10,IF($U$7-(29*$E10)=$G10,$L10,IF($U$7-(30*$E10)=$G10,$L10,IF($U$7-(31*$E10)=$G10,$L10,IF($U$7-(32*$E10)=$G10,$L10,IF($U$7-(33*$E10)=$G10,$L10,IF($U$7-(34*$E10)=$G10,$L10,IF($U$7-(35*$E10)=$G10,$L10,IF($U$7-(36*$E10)=$G10,$L10,IF($U$7-(37*$E10)=$G10,$L10,IF($U$7-(38*$E10)=$G10,$L10,IF($U$7-(39*$E10)=$G10,$L10,IF($U$7-(40*$E10)=$G10,$L10,IF($U$7-(41*$E10)=$G10,$L10,IF($U$7-(42*$E10)=$G10,$L10,IF($U$7-(43*$E10)=$G10,$L10,IF($U$7-(44*$E10)=$G10,$L10,IF($U$7-(45*$E10)=$G10,$L10,IF($U$7-(46*$E10)=$G10,$L10,IF($U$7-(47*$E10)=$G10,$L10,IF($U$7-(48*$E10)=$G10,$L10,IF($U$7-(49*$E10)=$G10,$L10,IF($U$7-(50*$E10)=$G10,$L10,"")))))))))))))))))))))))))))))))))))))))))))))))))))</f>
        <v>2</v>
      </c>
      <c r="V10" s="62">
        <f>IF($G10=$V$7,$L10,IF($V$7-$E10=$G10,$L10,IF($V$7-(2*$E10)=$G10,$L10,IF($V$7-(3*$E10)=$G10,$L10,IF($V$7-(4*$E10)=$G10,$L10,IF($V$7-(5*$E10)=$G10,$L10,IF($V$7-(6*$E10)=$G10,$L10,IF($V$7-(7*$E10)=$G10,$L10,IF($V$7-(8*$E10)=$G10,$L10,IF($V$7-(9*$E10)=$G10,$L10,IF($V$7-(10*$E10)=$G10,$L10,IF($V$7-(11*$E10)=$G10,$L10,IF($V$7-(12*$E10)=$G10,$L10,IF($V$7-(13*$E10)=$G10,$L10,IF($V$7-(14*$E10)=$G10,$L10,IF($V$7-(15*$E10)=$G10,$L10,IF($V$7-(16*$E10)=$G10,$L10,IF($V$7-(17*$E10)=$G10,$L10,IF($V$7-(18*$E10)=$G10,$L10,IF($V$7-(19*$E10)=$G10,$L10,IF($V$7-(20*$E10)=$G10,$L10,IF($V$7-(21*$E10)=$G10,$L10,IF($V$7-(22*$E10)=$G10,$L10,IF($V$7-(23*$E10)=$G10,$L10,IF($V$7-(24*$E10)=$G10,$L10,IF($V$7-(25*$E10)=$G10,$L10,IF($V$7-(26*$E10)=$G10,$L10,IF($V$7-(27*$E10)=$G10,$L10,IF($V$7-(28*$E10)=$G10,$L10,IF($V$7-(29*$E10)=$G10,$L10,IF($V$7-(30*$E10)=$G10,$L10,IF($V$7-(31*$E10)=$G10,$L10,IF($V$7-(32*$E10)=$G10,$L10,IF($V$7-(33*$E10)=$G10,$L10,IF($V$7-(34*$E10)=$G10,$L10,IF($V$7-(35*$E10)=$G10,$L10,IF($V$7-(36*$E10)=$G10,$L10,IF($V$7-(37*$E10)=$G10,$L10,IF($V$7-(38*$E10)=$G10,$L10,IF($V$7-(39*$E10)=$G10,$L10,IF($V$7-(40*$E10)=$G10,$L10,IF($V$7-(41*$E10)=$G10,$L10,IF($V$7-(42*$E10)=$G10,$L10,IF($V$7-(43*$E10)=$G10,$L10,IF($V$7-(44*$E10)=$G10,$L10,IF($V$7-(45*$E10)=$G10,$L10,IF($V$7-(46*$E10)=$G10,$L10,IF($V$7-(47*$E10)=$G10,$L10,IF($V$7-(48*$E10)=$G10,$L10,IF($V$7-(49*$E10)=$G10,$L10,IF($V$7-(50*$E10)=$G10,$L10,"")))))))))))))))))))))))))))))))))))))))))))))))))))</f>
        <v>2</v>
      </c>
      <c r="W10" s="62">
        <f>IF($G10=$W$7,$L10,IF($W$7-$E10=$G10,$L10,IF($W$7-(2*$E10)=$G10,$L10,IF($W$7-(3*$E10)=$G10,$L10,IF($W$7-(4*$E10)=$G10,$L10,IF($W$7-(5*$E10)=$G10,$L10,IF($W$7-(6*$E10)=$G10,$L10,IF($W$7-(7*$E10)=$G10,$L10,IF($W$7-(8*$E10)=$G10,$L10,IF($W$7-(9*$E10)=$G10,$L10,IF($W$7-(10*$E10)=$G10,$L10,IF($W$7-(11*$E10)=$G10,$L10,IF($W$7-(12*$E10)=$G10,$L10,IF($W$7-(13*$E10)=$G10,$L10,IF($W$7-(14*$E10)=$G10,$L10,IF($W$7-(15*$E10)=$G10,$L10,IF($W$7-(16*$E10)=$G10,$L10,IF($W$7-(17*$E10)=$G10,$L10,IF($W$7-(18*$E10)=$G10,$L10,IF($W$7-(19*$E10)=$G10,$L10,IF($W$7-(20*$E10)=$G10,$L10,IF($W$7-(21*$E10)=$G10,$L10,IF($W$7-(22*$E10)=$G10,$L10,IF($W$7-(23*$E10)=$G10,$L10,IF($W$7-(24*$E10)=$G10,$L10,IF($W$7-(25*$E10)=$G10,$L10,IF($W$7-(26*$E10)=$G10,$L10,IF($W$7-(27*$E10)=$G10,$L10,IF($W$7-(28*$E10)=$G10,$L10,IF($W$7-(29*$E10)=$G10,$L10,IF($W$7-(30*$E10)=$G10,$L10,IF($W$7-(31*$E10)=$G10,$L10,IF($W$7-(32*$E10)=$G10,$L10,IF($W$7-(33*$E10)=$G10,$L10,IF($W$7-(34*$E10)=$G10,$L10,IF($W$7-(35*$E10)=$G10,$L10,IF($W$7-(36*$E10)=$G10,$L10,IF($W$7-(37*$E10)=$G10,$L10,IF($W$7-(38*$E10)=$G10,$L10,IF($W$7-(39*$E10)=$G10,$L10,IF($W$7-(40*$E10)=$G10,$L10,IF($W$7-(41*$E10)=$G10,$L10,IF($W$7-(42*$E10)=$G10,$L10,IF($W$7-(43*$E10)=$G10,$L10,IF($W$7-(44*$E10)=$G10,$L10,IF($W$7-(45*$E10)=$G10,$L10,IF($W$7-(46*$E10)=$G10,$L10,IF($W$7-(47*$E10)=$G10,$L10,IF($W$7-(48*$E10)=$G10,$L10,IF($W$7-(49*$E10)=$G10,$L10,IF($W$7-(50*$E10)=$G10,$L10,"")))))))))))))))))))))))))))))))))))))))))))))))))))</f>
        <v>2</v>
      </c>
      <c r="X10" s="62">
        <f>IF($G10=$X$7,$L10,IF($X$7-$E10=$G10,$L10,IF($X$7-(2*$E10)=$G10,$L10,IF($X$7-(3*$E10)=$G10,$L10,IF($X$7-(4*$E10)=$G10,$L10,IF($X$7-(5*$E10)=$G10,$L10,IF($X$7-(6*$E10)=$G10,$L10,IF($X$7-(7*$E10)=$G10,$L10,IF($X$7-(8*$E10)=$G10,$L10,IF($X$7-(9*$E10)=$G10,$L10,IF($X$7-(10*$E10)=$G10,$L10,IF($X$7-(11*$E10)=$G10,$L10,IF($X$7-(12*$E10)=$G10,$L10,IF($X$7-(13*$E10)=$G10,$L10,IF($X$7-(14*$E10)=$G10,$L10,IF($X$7-(15*$E10)=$G10,$L10,IF($X$7-(16*$E10)=$G10,$L10,IF($X$7-(17*$E10)=$G10,$L10,IF($X$7-(18*$E10)=$G10,$L10,IF($X$7-(19*$E10)=$G10,$L10,IF($X$7-(20*$E10)=$G10,$L10,IF($X$7-(21*$E10)=$G10,$L10,IF($X$7-(22*$E10)=$G10,$L10,IF($X$7-(23*$E10)=$G10,$L10,IF($X$7-(24*$E10)=$G10,$L10,IF($X$7-(25*$E10)=$G10,$L10,IF($X$7-(26*$E10)=$G10,$L10,IF($X$7-(27*$E10)=$G10,$L10,IF($X$7-(28*$E10)=$G10,$L10,IF($X$7-(29*$E10)=$G10,$L10,IF($X$7-(30*$E10)=$G10,$L10,IF($X$7-(31*$E10)=$G10,$L10,IF($X$7-(32*$E10)=$G10,$L10,IF($X$7-(33*$E10)=$G10,$L10,IF($X$7-(34*$E10)=$G10,$L10,IF($X$7-(35*$E10)=$G10,$L10,IF($X$7-(36*$E10)=$G10,$L10,IF($X$7-(37*$E10)=$G10,$L10,IF($X$7-(38*$E10)=$G10,$L10,IF($X$7-(39*$E10)=$G10,$L10,IF($X$7-(40*$E10)=$G10,$L10,IF($X$7-(41*$E10)=$G10,$L10,IF($X$7-(42*$E10)=$G10,$L10,IF($X$7-(43*$E10)=$G10,$L10,IF($X$7-(44*$E10)=$G10,$L10,IF($X$7-(45*$E10)=$G10,$L10,IF($X$7-(46*$E10)=$G10,$L10,IF($X$7-(47*$E10)=$G10,$L10,IF($X$7-(48*$E10)=$G10,$L10,IF($X$7-(49*$E10)=$G10,$L10,IF($X$7-(50*$E10)=$G10,$L10,"")))))))))))))))))))))))))))))))))))))))))))))))))))</f>
        <v>2</v>
      </c>
      <c r="Y10" s="62">
        <f>IF($G10=$Y$7,$L10,IF($Y$7-$E10=$G10,$L10,IF($Y$7-(2*$E10)=$G10,$L10,IF($Y$7-(3*$E10)=$G10,$L10,IF($Y$7-(4*$E10)=$G10,$L10,IF($Y$7-(5*$E10)=$G10,$L10,IF($Y$7-(6*$E10)=$G10,$L10,IF($Y$7-(7*$E10)=$G10,$L10,IF($Y$7-(8*$E10)=$G10,$L10,IF($Y$7-(9*$E10)=$G10,$L10,IF($Y$7-(10*$E10)=$G10,$L10,IF($Y$7-(11*$E10)=$G10,$L10,IF($Y$7-(12*$E10)=$G10,$L10,IF($Y$7-(13*$E10)=$G10,$L10,IF($Y$7-(14*$E10)=$G10,$L10,IF($Y$7-(15*$E10)=$G10,$L10,IF($Y$7-(16*$E10)=$G10,$L10,IF($Y$7-(17*$E10)=$G10,$L10,IF($Y$7-(18*$E10)=$G10,$L10,IF($Y$7-(19*$E10)=$G10,$L10,IF($Y$7-(20*$E10)=$G10,$L10,IF($Y$7-(21*$E10)=$G10,$L10,IF($Y$7-(22*$E10)=$G10,$L10,IF($Y$7-(23*$E10)=$G10,$L10,IF($Y$7-(24*$E10)=$G10,$L10,IF($Y$7-(25*$E10)=$G10,$L10,IF($Y$7-(26*$E10)=$G10,$L10,IF($Y$7-(27*$E10)=$G10,$L10,IF($Y$7-(28*$E10)=$G10,$L10,IF($Y$7-(29*$E10)=$G10,$L10,IF($Y$7-(30*$E10)=$G10,$L10,IF($Y$7-(31*$E10)=$G10,$L10,IF($Y$7-(32*$E10)=$G10,$L10,IF($Y$7-(33*$E10)=$G10,$L10,IF($Y$7-(34*$E10)=$G10,$L10,IF($Y$7-(35*$E10)=$G10,$L10,IF($Y$7-(36*$E10)=$G10,$L10,IF($Y$7-(37*$E10)=$G10,$L10,IF($Y$7-(38*$E10)=$G10,$L10,IF($Y$7-(39*$E10)=$G10,$L10,IF($Y$7-(40*$E10)=$G10,$L10,IF($Y$7-(41*$E10)=$G10,$L10,IF($Y$7-(42*$E10)=$G10,$L10,IF($Y$7-(43*$E10)=$G10,$L10,IF($Y$7-(44*$E10)=$G10,$L10,IF($Y$7-(45*$E10)=$G10,$L10,IF($Y$7-(46*$E10)=$G10,$L10,IF($Y$7-(47*$E10)=$G10,$L10,IF($Y$7-(48*$E10)=$G10,$L10,IF($Y$7-(49*$E10)=$G10,$L10,IF($Y$7-(50*$E10)=$G10,$L10,"")))))))))))))))))))))))))))))))))))))))))))))))))))</f>
        <v>2</v>
      </c>
      <c r="Z10" s="62">
        <f>IF($G10=$Z$7,$L10,IF($Z$7-$E10=$G10,$L10,IF($Z$7-(2*$E10)=$G10,$L10,IF($Z$7-(3*$E10)=$G10,$L10,IF($Z$7-(4*$E10)=$G10,$L10,IF($Z$7-(5*$E10)=$G10,$L10,IF($Z$7-(6*$E10)=$G10,$L10,IF($Z$7-(7*$E10)=$G10,$L10,IF($Z$7-(8*$E10)=$G10,$L10,IF($Z$7-(9*$E10)=$G10,$L10,IF($Z$7-(10*$E10)=$G10,$L10,IF($Z$7-(11*$E10)=$G10,$L10,IF($Z$7-(12*$E10)=$G10,$L10,IF($Z$7-(13*$E10)=$G10,$L10,IF($Z$7-(14*$E10)=$G10,$L10,IF($Z$7-(15*$E10)=$G10,$L10,IF($Z$7-(16*$E10)=$G10,$L10,IF($Z$7-(17*$E10)=$G10,$L10,IF($Z$7-(18*$E10)=$G10,$L10,IF($Z$7-(19*$E10)=$G10,$L10,IF($Z$7-(20*$E10)=$G10,$L10,IF($Z$7-(21*$E10)=$G10,$L10,IF($Z$7-(22*$E10)=$G10,$L10,IF($Z$7-(23*$E10)=$G10,$L10,IF($Z$7-(24*$E10)=$G10,$L10,IF($Z$7-(25*$E10)=$G10,$L10,IF($Z$7-(26*$E10)=$G10,$L10,IF($Z$7-(27*$E10)=$G10,$L10,IF($Z$7-(28*$E10)=$G10,$L10,IF($Z$7-(29*$E10)=$G10,$L10,IF($Z$7-(30*$E10)=$G10,$L10,IF($Z$7-(31*$E10)=$G10,$L10,IF($Z$7-(32*$E10)=$G10,$L10,IF($Z$7-(33*$E10)=$G10,$L10,IF($Z$7-(34*$E10)=$G10,$L10,IF($Z$7-(35*$E10)=$G10,$L10,IF($Z$7-(36*$E10)=$G10,$L10,IF($Z$7-(37*$E10)=$G10,$L10,IF($Z$7-(38*$E10)=$G10,$L10,IF($Z$7-(39*$E10)=$G10,$L10,IF($Z$7-(40*$E10)=$G10,$L10,IF($Z$7-(41*$E10)=$G10,$L10,IF($Z$7-(42*$E10)=$G10,$L10,IF($Z$7-(43*$E10)=$G10,$L10,IF($Z$7-(44*$E10)=$G10,$L10,IF($Z$7-(45*$E10)=$G10,$L10,IF($Z$7-(46*$E10)=$G10,$L10,IF($Z$7-(47*$E10)=$G10,$L10,IF($Z$7-(48*$E10)=$G10,$L10,IF($Z$7-(49*$E10)=$G10,$L10,IF($Z$7-(50*$E10)=$G10,$L10,"")))))))))))))))))))))))))))))))))))))))))))))))))))</f>
        <v>2</v>
      </c>
      <c r="AA10" s="62">
        <f>IF($G10=$AA$7,$L10,IF($AA$7-$E10=$G10,$L10,IF($AA$7-(2*$E10)=$G10,$L10,IF($AA$7-(3*$E10)=$G10,$L10,IF($AA$7-(4*$E10)=$G10,$L10,IF($AA$7-(5*$E10)=$G10,$L10,IF($AA$7-(6*$E10)=$G10,$L10,IF($AA$7-(7*$E10)=$G10,$L10,IF($AA$7-(8*$E10)=$G10,$L10,IF($AA$7-(9*$E10)=$G10,$L10,IF($AA$7-(10*$E10)=$G10,$L10,IF($AA$7-(11*$E10)=$G10,$L10,IF($AA$7-(12*$E10)=$G10,$L10,IF($AA$7-(13*$E10)=$G10,$L10,IF($AA$7-(14*$E10)=$G10,$L10,IF($AA$7-(15*$E10)=$G10,$L10,IF($AA$7-(16*$E10)=$G10,$L10,IF($AA$7-(17*$E10)=$G10,$L10,IF($AA$7-(18*$E10)=$G10,$L10,IF($AA$7-(19*$E10)=$G10,$L10,IF($AA$7-(20*$E10)=$G10,$L10,IF($AA$7-(21*$E10)=$G10,$L10,IF($AA$7-(22*$E10)=$G10,$L10,IF($AA$7-(23*$E10)=$G10,$L10,IF($AA$7-(24*$E10)=$G10,$L10,IF($AA$7-(25*$E10)=$G10,$L10,IF($AA$7-(26*$E10)=$G10,$L10,IF($AA$7-(27*$E10)=$G10,$L10,IF($AA$7-(28*$E10)=$G10,$L10,IF($AA$7-(29*$E10)=$G10,$L10,IF($AA$7-(30*$E10)=$G10,$L10,IF($AA$7-(31*$E10)=$G10,$L10,IF($AA$7-(32*$E10)=$G10,$L10,IF($AA$7-(33*$E10)=$G10,$L10,IF($AA$7-(34*$E10)=$G10,$L10,IF($AA$7-(35*$E10)=$G10,$L10,IF($AA$7-(36*$E10)=$G10,$L10,IF($AA$7-(37*$E10)=$G10,$L10,IF($AA$7-(38*$E10)=$G10,$L10,IF($AA$7-(39*$E10)=$G10,$L10,IF($AA$7-(40*$E10)=$G10,$L10,IF($AA$7-(41*$E10)=$G10,$L10,IF($AA$7-(42*$E10)=$G10,$L10,IF($AA$7-(43*$E10)=$G10,$L10,IF($AA$7-(44*$E10)=$G10,$L10,IF($AA$7-(45*$E10)=$G10,$L10,IF($AA$7-(46*$E10)=$G10,$L10,IF($AA$7-(47*$E10)=$G10,$L10,IF($AA$7-(48*$E10)=$G10,$L10,IF($AA$7-(49*$E10)=$G10,$L10,IF($AA$7-(50*$E10)=$G10,$L10,"")))))))))))))))))))))))))))))))))))))))))))))))))))</f>
        <v>2</v>
      </c>
      <c r="AB10" s="62">
        <f>IF($G10=$AB$7,$L10,IF($AB$7-$E10=$G10,$L10,IF($AB$7-(2*$E10)=$G10,$L10,IF($AB$7-(3*$E10)=$G10,$L10,IF($AB$7-(4*$E10)=$G10,$L10,IF($AB$7-(5*$E10)=$G10,$L10,IF($AB$7-(6*$E10)=$G10,$L10,IF($AB$7-(7*$E10)=$G10,$L10,IF($AB$7-(8*$E10)=$G10,$L10,IF($AB$7-(9*$E10)=$G10,$L10,IF($AB$7-(10*$E10)=$G10,$L10,IF($AB$7-(11*$E10)=$G10,$L10,IF($AB$7-(12*$E10)=$G10,$L10,IF($AB$7-(13*$E10)=$G10,$L10,IF($AB$7-(14*$E10)=$G10,$L10,IF($AB$7-(15*$E10)=$G10,$L10,IF($AB$7-(16*$E10)=$G10,$L10,IF($AB$7-(17*$E10)=$G10,$L10,IF($AB$7-(18*$E10)=$G10,$L10,IF($AB$7-(19*$E10)=$G10,$L10,IF($AB$7-(20*$E10)=$G10,$L10,IF($AB$7-(21*$E10)=$G10,$L10,IF($AB$7-(22*$E10)=$G10,$L10,IF($AB$7-(23*$E10)=$G10,$L10,IF($AB$7-(24*$E10)=$G10,$L10,IF($AB$7-(25*$E10)=$G10,$L10,IF($AB$7-(26*$E10)=$G10,$L10,IF($AB$7-(27*$E10)=$G10,$L10,IF($AB$7-(28*$E10)=$G10,$L10,IF($AB$7-(29*$E10)=$G10,$L10,IF($AB$7-(30*$E10)=$G10,$L10,IF($AB$7-(31*$E10)=$G10,$L10,IF($AB$7-(32*$E10)=$G10,$L10,IF($AB$7-(33*$E10)=$G10,$L10,IF($AB$7-(34*$E10)=$G10,$L10,IF($AB$7-(35*$E10)=$G10,$L10,IF($AB$7-(36*$E10)=$G10,$L10,IF($AB$7-(37*$E10)=$G10,$L10,IF($AB$7-(38*$E10)=$G10,$L10,IF($AB$7-(39*$E10)=$G10,$L10,IF($AB$7-(40*$E10)=$G10,$L10,IF($AB$7-(41*$E10)=$G10,$L10,IF($AB$7-(42*$E10)=$G10,$L10,IF($AB$7-(43*$E10)=$G10,$L10,IF($AB$7-(44*$E10)=$G10,$L10,IF($AB$7-(45*$E10)=$G10,$L10,IF($AB$7-(46*$E10)=$G10,$L10,IF($AB$7-(47*$E10)=$G10,$L10,IF($AB$7-(48*$E10)=$G10,$L10,IF($AB$7-(49*$E10)=$G10,$L10,IF($AB$7-(50*$E10)=$G10,$L10,"")))))))))))))))))))))))))))))))))))))))))))))))))))</f>
        <v>2</v>
      </c>
      <c r="AC10" s="62">
        <f>IF($G10=$AC$7,$L10,IF($AC$7-$E10=$G10,$L10,IF($AC$7-(2*$E10)=$G10,$L10,IF($AC$7-(3*$E10)=$G10,$L10,IF($AC$7-(4*$E10)=$G10,$L10,IF($AC$7-(5*$E10)=$G10,$L10,IF($AC$7-(6*$E10)=$G10,$L10,IF($AC$7-(7*$E10)=$G10,$L10,IF($AC$7-(8*$E10)=$G10,$L10,IF($AC$7-(9*$E10)=$G10,$L10,IF($AC$7-(10*$E10)=$G10,$L10,IF($AC$7-(11*$E10)=$G10,$L10,IF($AC$7-(12*$E10)=$G10,$L10,IF($AC$7-(13*$E10)=$G10,$L10,IF($AC$7-(14*$E10)=$G10,$L10,IF($AC$7-(15*$E10)=$G10,$L10,IF($AC$7-(16*$E10)=$G10,$L10,IF($AC$7-(17*$E10)=$G10,$L10,IF($AC$7-(18*$E10)=$G10,$L10,IF($AC$7-(19*$E10)=$G10,$L10,IF($AC$7-(20*$E10)=$G10,$L10,IF($AC$7-(21*$E10)=$G10,$L10,IF($AC$7-(22*$E10)=$G10,$L10,IF($AC$7-(23*$E10)=$G10,$L10,IF($AC$7-(24*$E10)=$G10,$L10,IF($AC$7-(25*$E10)=$G10,$L10,IF($AC$7-(26*$E10)=$G10,$L10,IF($AC$7-(27*$E10)=$G10,$L10,IF($AC$7-(28*$E10)=$G10,$L10,IF($AC$7-(29*$E10)=$G10,$L10,IF($AC$7-(30*$E10)=$G10,$L10,IF($AC$7-(31*$E10)=$G10,$L10,IF($AC$7-(32*$E10)=$G10,$L10,IF($AC$7-(33*$E10)=$G10,$L10,IF($AC$7-(34*$E10)=$G10,$L10,IF($AC$7-(35*$E10)=$G10,$L10,IF($AC$7-(36*$E10)=$G10,$L10,IF($AC$7-(37*$E10)=$G10,$L10,IF($AC$7-(38*$E10)=$G10,$L10,IF($AC$7-(39*$E10)=$G10,$L10,IF($AC$7-(40*$E10)=$G10,$L10,IF($AC$7-(41*$E10)=$G10,$L10,IF($AC$7-(42*$E10)=$G10,$L10,IF($AC$7-(43*$E10)=$G10,$L10,IF($AC$7-(44*$E10)=$G10,$L10,IF($AC$7-(45*$E10)=$G10,$L10,IF($AC$7-(46*$E10)=$G10,$L10,IF($AC$7-(47*$E10)=$G10,$L10,IF($AC$7-(48*$E10)=$G10,$L10,IF($AC$7-(49*$E10)=$G10,$L10,IF($AC$7-(50*$E10)=$G10,$L10,"")))))))))))))))))))))))))))))))))))))))))))))))))))</f>
        <v>2</v>
      </c>
      <c r="AD10" s="62">
        <f>IF($G10=$AD$7,$L10,IF($AD$7-$E10=$G10,$L10,IF($AD$7-(2*$E10)=$G10,$L10,IF($AD$7-(3*$E10)=$G10,$L10,IF($AD$7-(4*$E10)=$G10,$L10,IF($AD$7-(5*$E10)=$G10,$L10,IF($AD$7-(6*$E10)=$G10,$L10,IF($AD$7-(7*$E10)=$G10,$L10,IF($AD$7-(8*$E10)=$G10,$L10,IF($AD$7-(9*$E10)=$G10,$L10,IF($AD$7-(10*$E10)=$G10,$L10,IF($AD$7-(11*$E10)=$G10,$L10,IF($AD$7-(12*$E10)=$G10,$L10,IF($AD$7-(13*$E10)=$G10,$L10,IF($AD$7-(14*$E10)=$G10,$L10,IF($AD$7-(15*$E10)=$G10,$L10,IF($AD$7-(16*$E10)=$G10,$L10,IF($AD$7-(17*$E10)=$G10,$L10,IF($AD$7-(18*$E10)=$G10,$L10,IF($AD$7-(19*$E10)=$G10,$L10,IF($AD$7-(20*$E10)=$G10,$L10,IF($AD$7-(21*$E10)=$G10,$L10,IF($AD$7-(22*$E10)=$G10,$L10,IF($AD$7-(23*$E10)=$G10,$L10,IF($AD$7-(24*$E10)=$G10,$L10,IF($AD$7-(25*$E10)=$G10,$L10,IF($AD$7-(26*$E10)=$G10,$L10,IF($AD$7-(27*$E10)=$G10,$L10,IF($AD$7-(28*$E10)=$G10,$L10,IF($AD$7-(29*$E10)=$G10,$L10,IF($AD$7-(30*$E10)=$G10,$L10,IF($AD$7-(31*$E10)=$G10,$L10,IF($AD$7-(32*$E10)=$G10,$L10,IF($AD$7-(33*$E10)=$G10,$L10,IF($AD$7-(34*$E10)=$G10,$L10,IF($AD$7-(35*$E10)=$G10,$L10,IF($AD$7-(36*$E10)=$G10,$L10,IF($AD$7-(37*$E10)=$G10,$L10,IF($AD$7-(38*$E10)=$G10,$L10,IF($AD$7-(39*$E10)=$G10,$L10,IF($AD$7-(40*$E10)=$G10,$L10,IF($AD$7-(41*$E10)=$G10,$L10,IF($AD$7-(42*$E10)=$G10,$L10,IF($AD$7-(43*$E10)=$G10,$L10,IF($AD$7-(44*$E10)=$G10,$L10,IF($AD$7-(45*$E10)=$G10,$L10,IF($AD$7-(46*$E10)=$G10,$L10,IF($AD$7-(47*$E10)=$G10,$L10,IF($AD$7-(48*$E10)=$G10,$L10,IF($AD$7-(49*$E10)=$G10,$L10,IF($AD$7-(50*$E10)=$G10,$L10,"")))))))))))))))))))))))))))))))))))))))))))))))))))</f>
        <v>2</v>
      </c>
      <c r="AE10" s="62">
        <f>IF($G10=$AE$7,$L10,IF($AE$7-$E10=$G10,$L10,IF($AE$7-(2*$E10)=$G10,$L10,IF($AE$7-(3*$E10)=$G10,$L10,IF($AE$7-(4*$E10)=$G10,$L10,IF($AE$7-(5*$E10)=$G10,$L10,IF($AE$7-(6*$E10)=$G10,$L10,IF($AE$7-(7*$E10)=$G10,$L10,IF($AE$7-(8*$E10)=$G10,$L10,IF($AE$7-(9*$E10)=$G10,$L10,IF($AE$7-(10*$E10)=$G10,$L10,IF($AE$7-(11*$E10)=$G10,$L10,IF($AE$7-(12*$E10)=$G10,$L10,IF($AE$7-(13*$E10)=$G10,$L10,IF($AE$7-(14*$E10)=$G10,$L10,IF($AE$7-(15*$E10)=$G10,$L10,IF($AE$7-(16*$E10)=$G10,$L10,IF($AE$7-(17*$E10)=$G10,$L10,IF($AE$7-(18*$E10)=$G10,$L10,IF($AE$7-(19*$E10)=$G10,$L10,IF($AE$7-(20*$E10)=$G10,$L10,IF($AE$7-(21*$E10)=$G10,$L10,IF($AE$7-(22*$E10)=$G10,$L10,IF($AE$7-(23*$E10)=$G10,$L10,IF($AE$7-(24*$E10)=$G10,$L10,IF($AE$7-(25*$E10)=$G10,$L10,IF($AE$7-(26*$E10)=$G10,$L10,IF($AE$7-(27*$E10)=$G10,$L10,IF($AE$7-(28*$E10)=$G10,$L10,IF($AE$7-(29*$E10)=$G10,$L10,IF($AE$7-(30*$E10)=$G10,$L10,IF($AE$7-(31*$E10)=$G10,$L10,IF($AE$7-(32*$E10)=$G10,$L10,IF($AE$7-(33*$E10)=$G10,$L10,IF($AE$7-(34*$E10)=$G10,$L10,IF($AE$7-(35*$E10)=$G10,$L10,IF($AE$7-(36*$E10)=$G10,$L10,IF($AE$7-(37*$E10)=$G10,$L10,IF($AE$7-(38*$E10)=$G10,$L10,IF($AE$7-(39*$E10)=$G10,$L10,IF($AE$7-(40*$E10)=$G10,$L10,IF($AE$7-(41*$E10)=$G10,$L10,IF($AE$7-(42*$E10)=$G10,$L10,IF($AE$7-(43*$E10)=$G10,$L10,IF($AE$7-(44*$E10)=$G10,$L10,IF($AE$7-(45*$E10)=$G10,$L10,IF($AE$7-(46*$E10)=$G10,$L10,IF($AE$7-(47*$E10)=$G10,$L10,IF($AE$7-(48*$E10)=$G10,$L10,IF($AE$7-(49*$E10)=$G10,$L10,IF($AE$7-(50*$E10)=$G10,$L10,"")))))))))))))))))))))))))))))))))))))))))))))))))))</f>
        <v>2</v>
      </c>
      <c r="AF10" s="62">
        <f>IF($G10=$AF$7,$L10,IF($AF$7-$E10=$G10,$L10,IF($AF$7-(2*$E10)=$G10,$L10,IF($AF$7-(3*$E10)=$G10,$L10,IF($AF$7-(4*$E10)=$G10,$L10,IF($AF$7-(5*$E10)=$G10,$L10,IF($AF$7-(6*$E10)=$G10,$L10,IF($AF$7-(7*$E10)=$G10,$L10,IF($AF$7-(8*$E10)=$G10,$L10,IF($AF$7-(9*$E10)=$G10,$L10,IF($AF$7-(10*$E10)=$G10,$L10,IF($AF$7-(11*$E10)=$G10,$L10,IF($AF$7-(12*$E10)=$G10,$L10,IF($AF$7-(13*$E10)=$G10,$L10,IF($AF$7-(14*$E10)=$G10,$L10,IF($AF$7-(15*$E10)=$G10,$L10,IF($AF$7-(16*$E10)=$G10,$L10,IF($AF$7-(17*$E10)=$G10,$L10,IF($AF$7-(18*$E10)=$G10,$L10,IF($AF$7-(19*$E10)=$G10,$L10,IF($AF$7-(20*$E10)=$G10,$L10,IF($AF$7-(21*$E10)=$G10,$L10,IF($AF$7-(22*$E10)=$G10,$L10,IF($AF$7-(23*$E10)=$G10,$L10,IF($AF$7-(24*$E10)=$G10,$L10,IF($AF$7-(25*$E10)=$G10,$L10,IF($AF$7-(26*$E10)=$G10,$L10,IF($AF$7-(27*$E10)=$G10,$L10,IF($AF$7-(28*$E10)=$G10,$L10,IF($AF$7-(29*$E10)=$G10,$L10,IF($AF$7-(30*$E10)=$G10,$L10,IF($AF$7-(31*$E10)=$G10,$L10,IF($AF$7-(32*$E10)=$G10,$L10,IF($AF$7-(33*$E10)=$G10,$L10,IF($AF$7-(34*$E10)=$G10,$L10,IF($AF$7-(35*$E10)=$G10,$L10,IF($AF$7-(36*$E10)=$G10,$L10,IF($AF$7-(37*$E10)=$G10,$L10,IF($AF$7-(38*$E10)=$G10,$L10,IF($AF$7-(39*$E10)=$G10,$L10,IF($AF$7-(40*$E10)=$G10,$L10,IF($AF$7-(41*$E10)=$G10,$L10,IF($AF$7-(42*$E10)=$G10,$L10,IF($AF$7-(43*$E10)=$G10,$L10,IF($AF$7-(44*$E10)=$G10,$L10,IF($AF$7-(45*$E10)=$G10,$L10,IF($AF$7-(46*$E10)=$G10,$L10,IF($AF$7-(47*$E10)=$G10,$L10,IF($AF$7-(48*$E10)=$G10,$L10,IF($AF$7-(49*$E10)=$G10,$L10,IF($AF$7-(50*$E10)=$G10,$L10,"")))))))))))))))))))))))))))))))))))))))))))))))))))</f>
        <v>2</v>
      </c>
      <c r="AG10" s="62">
        <f>IF($G10=$AG$7,$L10,IF($AG$7-$E10=$G10,$L10,IF($AG$7-(2*$E10)=$G10,$L10,IF($AG$7-(3*$E10)=$G10,$L10,IF($AG$7-(4*$E10)=$G10,$L10,IF($AG$7-(5*$E10)=$G10,$L10,IF($AG$7-(6*$E10)=$G10,$L10,IF($AG$7-(7*$E10)=$G10,$L10,IF($AG$7-(8*$E10)=$G10,$L10,IF($AG$7-(9*$E10)=$G10,$L10,IF($AG$7-(10*$E10)=$G10,$L10,IF($AG$7-(11*$E10)=$G10,$L10,IF($AG$7-(12*$E10)=$G10,$L10,IF($AG$7-(13*$E10)=$G10,$L10,IF($AG$7-(14*$E10)=$G10,$L10,IF($AG$7-(15*$E10)=$G10,$L10,IF($AG$7-(16*$E10)=$G10,$L10,IF($AG$7-(17*$E10)=$G10,$L10,IF($AG$7-(18*$E10)=$G10,$L10,IF($AG$7-(19*$E10)=$G10,$L10,IF($AG$7-(20*$E10)=$G10,$L10,IF($AG$7-(21*$E10)=$G10,$L10,IF($AG$7-(22*$E10)=$G10,$L10,IF($AG$7-(23*$E10)=$G10,$L10,IF($AG$7-(24*$E10)=$G10,$L10,IF($AG$7-(25*$E10)=$G10,$L10,IF($AG$7-(26*$E10)=$G10,$L10,IF($AG$7-(27*$E10)=$G10,$L10,IF($AG$7-(28*$E10)=$G10,$L10,IF($AG$7-(29*$E10)=$G10,$L10,IF($AG$7-(30*$E10)=$G10,$L10,IF($AG$7-(31*$E10)=$G10,$L10,IF($AG$7-(32*$E10)=$G10,$L10,IF($AG$7-(33*$E10)=$G10,$L10,IF($AG$7-(34*$E10)=$G10,$L10,IF($AG$7-(35*$E10)=$G10,$L10,IF($AG$7-(36*$E10)=$G10,$L10,IF($AG$7-(37*$E10)=$G10,$L10,IF($AG$7-(38*$E10)=$G10,$L10,IF($AG$7-(39*$E10)=$G10,$L10,IF($AG$7-(40*$E10)=$G10,$L10,IF($AG$7-(41*$E10)=$G10,$L10,IF($AG$7-(42*$E10)=$G10,$L10,IF($AG$7-(43*$E10)=$G10,$L10,IF($AG$7-(44*$E10)=$G10,$L10,IF($AG$7-(45*$E10)=$G10,$L10,IF($AG$7-(46*$E10)=$G10,$L10,IF($AG$7-(47*$E10)=$G10,$L10,IF($AG$7-(48*$E10)=$G10,$L10,IF($AG$7-(49*$E10)=$G10,$L10,IF($AG$7-(50*$E10)=$G10,$L10,"")))))))))))))))))))))))))))))))))))))))))))))))))))</f>
        <v>2</v>
      </c>
      <c r="AH10" s="62">
        <f>IF($G10=$AH$7,$L10,IF($AH$7-$E10=$G10,$L10,IF($AH$7-(2*$E10)=$G10,$L10,IF($AH$7-(3*$E10)=$G10,$L10,IF($AH$7-(4*$E10)=$G10,$L10,IF($AH$7-(5*$E10)=$G10,$L10,IF($AH$7-(6*$E10)=$G10,$L10,IF($AH$7-(7*$E10)=$G10,$L10,IF($AH$7-(8*$E10)=$G10,$L10,IF($AH$7-(9*$E10)=$G10,$L10,IF($AH$7-(10*$E10)=$G10,$L10,IF($AH$7-(11*$E10)=$G10,$L10,IF($AH$7-(12*$E10)=$G10,$L10,IF($AH$7-(13*$E10)=$G10,$L10,IF($AH$7-(14*$E10)=$G10,$L10,IF($AH$7-(15*$E10)=$G10,$L10,IF($AH$7-(16*$E10)=$G10,$L10,IF($AH$7-(17*$E10)=$G10,$L10,IF($AH$7-(18*$E10)=$G10,$L10,IF($AH$7-(19*$E10)=$G10,$L10,IF($AH$7-(20*$E10)=$G10,$L10,IF($AH$7-(21*$E10)=$G10,$L10,IF($AH$7-(22*$E10)=$G10,$L10,IF($AH$7-(23*$E10)=$G10,$L10,IF($AH$7-(24*$E10)=$G10,$L10,IF($AH$7-(25*$E10)=$G10,$L10,IF($AH$7-(26*$E10)=$G10,$L10,IF($AH$7-(27*$E10)=$G10,$L10,IF($AH$7-(28*$E10)=$G10,$L10,IF($AH$7-(29*$E10)=$G10,$L10,IF($AH$7-(30*$E10)=$G10,$L10,IF($AH$7-(31*$E10)=$G10,$L10,IF($AH$7-(32*$E10)=$G10,$L10,IF($AH$7-(33*$E10)=$G10,$L10,IF($AH$7-(34*$E10)=$G10,$L10,IF($AH$7-(35*$E10)=$G10,$L10,IF($AH$7-(36*$E10)=$G10,$L10,IF($AH$7-(37*$E10)=$G10,$L10,IF($AH$7-(38*$E10)=$G10,$L10,IF($AH$7-(39*$E10)=$G10,$L10,IF($AH$7-(40*$E10)=$G10,$L10,IF($AH$7-(41*$E10)=$G10,$L10,IF($AH$7-(42*$E10)=$G10,$L10,IF($AH$7-(43*$E10)=$G10,$L10,IF($AH$7-(44*$E10)=$G10,$L10,IF($AH$7-(45*$E10)=$G10,$L10,IF($AH$7-(46*$E10)=$G10,$L10,IF($AH$7-(47*$E10)=$G10,$L10,IF($AH$7-(48*$E10)=$G10,$L10,IF($AH$7-(49*$E10)=$G10,$L10,IF($AH$7-(50*$E10)=$G10,$L10,"")))))))))))))))))))))))))))))))))))))))))))))))))))</f>
        <v>2</v>
      </c>
      <c r="AI10" s="62">
        <f>IF($G10=$AI$7,$L10,IF($AI$7-$E10=$G10,$L10,IF($AI$7-(2*$E10)=$G10,$L10,IF($AI$7-(3*$E10)=$G10,$L10,IF($AI$7-(4*$E10)=$G10,$L10,IF($AI$7-(5*$E10)=$G10,$L10,IF($AI$7-(6*$E10)=$G10,$L10,IF($AI$7-(7*$E10)=$G10,$L10,IF($AI$7-(8*$E10)=$G10,$L10,IF($AI$7-(9*$E10)=$G10,$L10,IF($AI$7-(10*$E10)=$G10,$L10,IF($AI$7-(11*$E10)=$G10,$L10,IF($AI$7-(12*$E10)=$G10,$L10,IF($AI$7-(13*$E10)=$G10,$L10,IF($AI$7-(14*$E10)=$G10,$L10,IF($AI$7-(15*$E10)=$G10,$L10,IF($AI$7-(16*$E10)=$G10,$L10,IF($AI$7-(17*$E10)=$G10,$L10,IF($AI$7-(18*$E10)=$G10,$L10,IF($AI$7-(19*$E10)=$G10,$L10,IF($AI$7-(20*$E10)=$G10,$L10,IF($AI$7-(21*$E10)=$G10,$L10,IF($AI$7-(22*$E10)=$G10,$L10,IF($AI$7-(23*$E10)=$G10,$L10,IF($AI$7-(24*$E10)=$G10,$L10,IF($AI$7-(25*$E10)=$G10,$L10,IF($AI$7-(26*$E10)=$G10,$L10,IF($AI$7-(27*$E10)=$G10,$L10,IF($AI$7-(28*$E10)=$G10,$L10,IF($AI$7-(29*$E10)=$G10,$L10,IF($AI$7-(30*$E10)=$G10,$L10,IF($AI$7-(31*$E10)=$G10,$L10,IF($AI$7-(32*$E10)=$G10,$L10,IF($AI$7-(33*$E10)=$G10,$L10,IF($AI$7-(34*$E10)=$G10,$L10,IF($AI$7-(35*$E10)=$G10,$L10,IF($AI$7-(36*$E10)=$G10,$L10,IF($AI$7-(37*$E10)=$G10,$L10,IF($AI$7-(38*$E10)=$G10,$L10,IF($AI$7-(39*$E10)=$G10,$L10,IF($AI$7-(40*$E10)=$G10,$L10,IF($AI$7-(41*$E10)=$G10,$L10,IF($AI$7-(42*$E10)=$G10,$L10,IF($AI$7-(43*$E10)=$G10,$L10,IF($AI$7-(44*$E10)=$G10,$L10,IF($AI$7-(45*$E10)=$G10,$L10,IF($AI$7-(46*$E10)=$G10,$L10,IF($AI$7-(47*$E10)=$G10,$L10,IF($AI$7-(48*$E10)=$G10,$L10,IF($AI$7-(49*$E10)=$G10,$L10,IF($AI$7-(50*$E10)=$G10,$L10,"")))))))))))))))))))))))))))))))))))))))))))))))))))</f>
        <v>2</v>
      </c>
      <c r="AJ10" s="63">
        <f>IF($G10=$AJ$7,$L10,IF($AJ$7-$E10=$G10,$L10,IF($AJ$7-(2*$E10)=$G10,$L10,IF($AJ$7-(3*$E10)=$G10,$L10,IF($AJ$7-(4*$E10)=$G10,$L10,IF($AJ$7-(5*$E10)=$G10,$L10,IF($AJ$7-(6*$E10)=$G10,$L10,IF($AJ$7-(7*$E10)=$G10,$L10,IF($AJ$7-(8*$E10)=$G10,$L10,IF($AJ$7-(9*$E10)=$G10,$L10,IF($AJ$7-(10*$E10)=$G10,$L10,IF($AJ$7-(11*$E10)=$G10,$L10,IF($AJ$7-(12*$E10)=$G10,$L10,IF($AJ$7-(13*$E10)=$G10,$L10,IF($AJ$7-(14*$E10)=$G10,$L10,IF($AJ$7-(15*$E10)=$G10,$L10,IF($AJ$7-(16*$E10)=$G10,$L10,IF($AJ$7-(17*$E10)=$G10,$L10,IF($AJ$7-(18*$E10)=$G10,$L10,IF($AJ$7-(19*$E10)=$G10,$L10,IF($AJ$7-(20*$E10)=$G10,$L10,IF($AJ$7-(21*$E10)=$G10,$L10,IF($AJ$7-(22*$E10)=$G10,$L10,IF($AJ$7-(23*$E10)=$G10,$L10,IF($AJ$7-(24*$E10)=$G10,$L10,IF($AJ$7-(25*$E10)=$G10,$L10,IF($AJ$7-(26*$E10)=$G10,$L10,IF($AJ$7-(27*$E10)=$G10,$L10,IF($AJ$7-(28*$E10)=$G10,$L10,IF($AJ$7-(29*$E10)=$G10,$L10,IF($AJ$7-(30*$E10)=$G10,$L10,IF($AJ$7-(31*$E10)=$G10,$L10,IF($AJ$7-(32*$E10)=$G10,$L10,IF($AJ$7-(33*$E10)=$G10,$L10,IF($AJ$7-(34*$E10)=$G10,$L10,IF($AJ$7-(35*$E10)=$G10,$L10,IF($AJ$7-(36*$E10)=$G10,$L10,IF($AJ$7-(37*$E10)=$G10,$L10,IF($AJ$7-(38*$E10)=$G10,$L10,IF($AJ$7-(39*$E10)=$G10,$L10,IF($AJ$7-(40*$E10)=$G10,$L10,IF($AJ$7-(41*$E10)=$G10,$L10,IF($AJ$7-(42*$E10)=$G10,$L10,IF($AJ$7-(43*$E10)=$G10,$L10,IF($AJ$7-(44*$E10)=$G10,$L10,IF($AJ$7-(45*$E10)=$G10,$L10,IF($AJ$7-(46*$E10)=$G10,$L10,IF($AJ$7-(47*$E10)=$G10,$L10,IF($AJ$7-(48*$E10)=$G10,$L10,IF($AJ$7-(49*$E10)=$G10,$L10,IF($AJ$7-(50*$E10)=$G10,$L10,"")))))))))))))))))))))))))))))))))))))))))))))))))))</f>
        <v>2</v>
      </c>
      <c r="AK10" s="62">
        <f>IF($G10=$AK$7,$L10,IF($AK$7-$E10=$G10,$L10,IF($AK$7-(2*$E10)=$G10,$L10,IF($AK$7-(3*$E10)=$G10,$L10,IF($AK$7-(4*$E10)=$G10,$L10,IF($AK$7-(5*$E10)=$G10,$L10,IF($AK$7-(6*$E10)=$G10,$L10,IF($AK$7-(7*$E10)=$G10,$L10,IF($AK$7-(8*$E10)=$G10,$L10,IF($AK$7-(9*$E10)=$G10,$L10,IF($AK$7-(10*$E10)=$G10,$L10,IF($AK$7-(11*$E10)=$G10,$L10,IF($AK$7-(12*$E10)=$G10,$L10,IF($AK$7-(13*$E10)=$G10,$L10,IF($AK$7-(14*$E10)=$G10,$L10,IF($AK$7-(15*$E10)=$G10,$L10,IF($AK$7-(16*$E10)=$G10,$L10,IF($AK$7-(17*$E10)=$G10,$L10,IF($AK$7-(18*$E10)=$G10,$L10,IF($AK$7-(19*$E10)=$G10,$L10,IF($AK$7-(20*$E10)=$G10,$L10,IF($AK$7-(21*$E10)=$G10,$L10,IF($AK$7-(22*$E10)=$G10,$L10,IF($AK$7-(23*$E10)=$G10,$L10,IF($AK$7-(24*$E10)=$G10,$L10,IF($AK$7-(25*$E10)=$G10,$L10,IF($AK$7-(26*$E10)=$G10,$L10,IF($AK$7-(27*$E10)=$G10,$L10,IF($AK$7-(28*$E10)=$G10,$L10,IF($AK$7-(29*$E10)=$G10,$L10,IF($AK$7-(30*$E10)=$G10,$L10,IF($AK$7-(31*$E10)=$G10,$L10,IF($AK$7-(32*$E10)=$G10,$L10,IF($AK$7-(33*$E10)=$G10,$L10,IF($AK$7-(34*$E10)=$G10,$L10,IF($AK$7-(35*$E10)=$G10,$L10,IF($AK$7-(36*$E10)=$G10,$L10,IF($AK$7-(37*$E10)=$G10,$L10,IF($AK$7-(38*$E10)=$G10,$L10,IF($AK$7-(39*$E10)=$G10,$L10,IF($AK$7-(40*$E10)=$G10,$L10,IF($AK$7-(41*$E10)=$G10,$L10,IF($AK$7-(42*$E10)=$G10,$L10,IF($AK$7-(43*$E10)=$G10,$L10,IF($AK$7-(44*$E10)=$G10,$L10,IF($AK$7-(45*$E10)=$G10,$L10,IF($AK$7-(46*$E10)=$G10,$L10,IF($AK$7-(47*$E10)=$G10,$L10,IF($AK$7-(48*$E10)=$G10,$L10,IF($AK$7-(49*$E10)=$G10,$L10,IF($AK$7-(50*$E10)=$G10,$L10,"")))))))))))))))))))))))))))))))))))))))))))))))))))</f>
        <v>2</v>
      </c>
      <c r="AL10" s="62">
        <f>IF($G10=$AL$7,$L10,IF($AL$7-$E10=$G10,$L10,IF($AL$7-(2*$E10)=$G10,$L10,IF($AL$7-(3*$E10)=$G10,$L10,IF($AL$7-(4*$E10)=$G10,$L10,IF($AL$7-(5*$E10)=$G10,$L10,IF($AL$7-(6*$E10)=$G10,$L10,IF($AL$7-(7*$E10)=$G10,$L10,IF($AL$7-(8*$E10)=$G10,$L10,IF($AL$7-(9*$E10)=$G10,$L10,IF($AL$7-(10*$E10)=$G10,$L10,IF($AL$7-(11*$E10)=$G10,$L10,IF($AL$7-(12*$E10)=$G10,$L10,IF($AL$7-(13*$E10)=$G10,$L10,IF($AL$7-(14*$E10)=$G10,$L10,IF($AL$7-(15*$E10)=$G10,$L10,IF($AL$7-(16*$E10)=$G10,$L10,IF($AL$7-(17*$E10)=$G10,$L10,IF($AL$7-(18*$E10)=$G10,$L10,IF($AL$7-(19*$E10)=$G10,$L10,IF($AL$7-(20*$E10)=$G10,$L10,IF($AL$7-(21*$E10)=$G10,$L10,IF($AL$7-(22*$E10)=$G10,$L10,IF($AL$7-(23*$E10)=$G10,$L10,IF($AL$7-(24*$E10)=$G10,$L10,IF($AL$7-(25*$E10)=$G10,$L10,IF($AL$7-(26*$E10)=$G10,$L10,IF($AL$7-(27*$E10)=$G10,$L10,IF($AL$7-(28*$E10)=$G10,$L10,IF($AL$7-(29*$E10)=$G10,$L10,IF($AL$7-(30*$E10)=$G10,$L10,IF($AL$7-(31*$E10)=$G10,$L10,IF($AL$7-(32*$E10)=$G10,$L10,IF($AL$7-(33*$E10)=$G10,$L10,IF($AL$7-(34*$E10)=$G10,$L10,IF($AL$7-(35*$E10)=$G10,$L10,IF($AL$7-(36*$E10)=$G10,$L10,IF($AL$7-(37*$E10)=$G10,$L10,IF($AL$7-(38*$E10)=$G10,$L10,IF($AL$7-(39*$E10)=$G10,$L10,IF($AL$7-(40*$E10)=$G10,$L10,IF($AL$7-(41*$E10)=$G10,$L10,IF($AL$7-(42*$E10)=$G10,$L10,IF($AL$7-(43*$E10)=$G10,$L10,IF($AL$7-(44*$E10)=$G10,$L10,IF($AL$7-(45*$E10)=$G10,$L10,IF($AL$7-(46*$E10)=$G10,$L10,IF($AL$7-(47*$E10)=$G10,$L10,IF($AL$7-(48*$E10)=$G10,$L10,IF($AL$7-(49*$E10)=$G10,$L10,IF($AL$7-(50*$E10)=$G10,$L10,"")))))))))))))))))))))))))))))))))))))))))))))))))))</f>
        <v>2</v>
      </c>
      <c r="AM10" s="62">
        <f>IF($G10=$AM$7,$L10,IF($AM$7-$E10=$G10,$L10,IF($AM$7-(2*$E10)=$G10,$L10,IF($AM$7-(3*$E10)=$G10,$L10,IF($AM$7-(4*$E10)=$G10,$L10,IF($AM$7-(5*$E10)=$G10,$L10,IF($AM$7-(6*$E10)=$G10,$L10,IF($AM$7-(7*$E10)=$G10,$L10,IF($AM$7-(8*$E10)=$G10,$L10,IF($AM$7-(9*$E10)=$G10,$L10,IF($AM$7-(10*$E10)=$G10,$L10,IF($AM$7-(11*$E10)=$G10,$L10,IF($AM$7-(12*$E10)=$G10,$L10,IF($AM$7-(13*$E10)=$G10,$L10,IF($AM$7-(14*$E10)=$G10,$L10,IF($AM$7-(15*$E10)=$G10,$L10,IF($AM$7-(16*$E10)=$G10,$L10,IF($AM$7-(17*$E10)=$G10,$L10,IF($AM$7-(18*$E10)=$G10,$L10,IF($AM$7-(19*$E10)=$G10,$L10,IF($AM$7-(20*$E10)=$G10,$L10,IF($AM$7-(21*$E10)=$G10,$L10,IF($AM$7-(22*$E10)=$G10,$L10,IF($AM$7-(23*$E10)=$G10,$L10,IF($AM$7-(24*$E10)=$G10,$L10,IF($AM$7-(25*$E10)=$G10,$L10,IF($AM$7-(26*$E10)=$G10,$L10,IF($AM$7-(27*$E10)=$G10,$L10,IF($AM$7-(28*$E10)=$G10,$L10,IF($AM$7-(29*$E10)=$G10,$L10,IF($AM$7-(30*$E10)=$G10,$L10,IF($AM$7-(31*$E10)=$G10,$L10,IF($AM$7-(32*$E10)=$G10,$L10,IF($AM$7-(33*$E10)=$G10,$L10,IF($AM$7-(34*$E10)=$G10,$L10,IF($AM$7-(35*$E10)=$G10,$L10,IF($AM$7-(36*$E10)=$G10,$L10,IF($AM$7-(37*$E10)=$G10,$L10,IF($AM$7-(38*$E10)=$G10,$L10,IF($AM$7-(39*$E10)=$G10,$L10,IF($AM$7-(40*$E10)=$G10,$L10,IF($AM$7-(41*$E10)=$G10,$L10,IF($AM$7-(42*$E10)=$G10,$L10,IF($AM$7-(43*$E10)=$G10,$L10,IF($AM$7-(44*$E10)=$G10,$L10,IF($AM$7-(45*$E10)=$G10,$L10,IF($AM$7-(46*$E10)=$G10,$L10,IF($AM$7-(47*$E10)=$G10,$L10,IF($AM$7-(48*$E10)=$G10,$L10,IF($AM$7-(49*$E10)=$G10,$L10,IF($AM$7-(50*$E10)=$G10,$L10,"")))))))))))))))))))))))))))))))))))))))))))))))))))</f>
        <v>2</v>
      </c>
      <c r="AN10" s="63">
        <f>IF($G10=$AN$7,$L10,IF($AN$7-$E10=$G10,$L10,IF($AN$7-(2*$E10)=$G10,$L10,IF($AN$7-(3*$E10)=$G10,$L10,IF($AN$7-(4*$E10)=$G10,$L10,IF($AN$7-(5*$E10)=$G10,$L10,IF($AN$7-(6*$E10)=$G10,$L10,IF($AN$7-(7*$E10)=$G10,$L10,IF($AN$7-(8*$E10)=$G10,$L10,IF($AN$7-(9*$E10)=$G10,$L10,IF($AN$7-(10*$E10)=$G10,$L10,IF($AN$7-(11*$E10)=$G10,$L10,IF($AN$7-(12*$E10)=$G10,$L10,IF($AN$7-(13*$E10)=$G10,$L10,IF($AN$7-(14*$E10)=$G10,$L10,IF($AN$7-(15*$E10)=$G10,$L10,IF($AN$7-(16*$E10)=$G10,$L10,IF($AN$7-(17*$E10)=$G10,$L10,IF($AN$7-(18*$E10)=$G10,$L10,IF($AN$7-(19*$E10)=$G10,$L10,IF($AN$7-(20*$E10)=$G10,$L10,IF($AN$7-(21*$E10)=$G10,$L10,IF($AN$7-(22*$E10)=$G10,$L10,IF($AN$7-(23*$E10)=$G10,$L10,IF($AN$7-(24*$E10)=$G10,$L10,IF($AN$7-(25*$E10)=$G10,$L10,IF($AN$7-(26*$E10)=$G10,$L10,IF($AN$7-(27*$E10)=$G10,$L10,IF($AN$7-(28*$E10)=$G10,$L10,IF($AN$7-(29*$E10)=$G10,$L10,IF($AN$7-(30*$E10)=$G10,$L10,IF($AN$7-(31*$E10)=$G10,$L10,IF($AN$7-(32*$E10)=$G10,$L10,IF($AN$7-(33*$E10)=$G10,$L10,IF($AN$7-(34*$E10)=$G10,$L10,IF($AN$7-(35*$E10)=$G10,$L10,IF($AN$7-(36*$E10)=$G10,$L10,IF($AN$7-(37*$E10)=$G10,$L10,IF($AN$7-(38*$E10)=$G10,$L10,IF($AN$7-(39*$E10)=$G10,$L10,IF($AN$7-(40*$E10)=$G10,$L10,IF($AN$7-(41*$E10)=$G10,$L10,IF($AN$7-(42*$E10)=$G10,$L10,IF($AN$7-(43*$E10)=$G10,$L10,IF($AN$7-(44*$E10)=$G10,$L10,IF($AN$7-(45*$E10)=$G10,$L10,IF($AN$7-(46*$E10)=$G10,$L10,IF($AN$7-(47*$E10)=$G10,$L10,IF($AN$7-(48*$E10)=$G10,$L10,IF($AN$7-(49*$E10)=$G10,$L10,IF($AN$7-(50*$E10)=$G10,$L10,"")))))))))))))))))))))))))))))))))))))))))))))))))))</f>
        <v>2</v>
      </c>
      <c r="AO10" s="62">
        <f>IF($G10=$AO$7,$L10,IF($AO$7-$E10=$G10,$L10,IF($AO$7-(2*$E10)=$G10,$L10,IF($AO$7-(3*$E10)=$G10,$L10,IF($AO$7-(4*$E10)=$G10,$L10,IF($AO$7-(5*$E10)=$G10,$L10,IF($AO$7-(6*$E10)=$G10,$L10,IF($AO$7-(7*$E10)=$G10,$L10,IF($AO$7-(8*$E10)=$G10,$L10,IF($AO$7-(9*$E10)=$G10,$L10,IF($AO$7-(10*$E10)=$G10,$L10,IF($AO$7-(11*$E10)=$G10,$L10,IF($AO$7-(12*$E10)=$G10,$L10,IF($AO$7-(13*$E10)=$G10,$L10,IF($AO$7-(14*$E10)=$G10,$L10,IF($AO$7-(15*$E10)=$G10,$L10,IF($AO$7-(16*$E10)=$G10,$L10,IF($AO$7-(17*$E10)=$G10,$L10,IF($AO$7-(18*$E10)=$G10,$L10,IF($AO$7-(19*$E10)=$G10,$L10,IF($AO$7-(20*$E10)=$G10,$L10,IF($AO$7-(21*$E10)=$G10,$L10,IF($AO$7-(22*$E10)=$G10,$L10,IF($AO$7-(23*$E10)=$G10,$L10,IF($AO$7-(24*$E10)=$G10,$L10,IF($AO$7-(25*$E10)=$G10,$L10,IF($AO$7-(26*$E10)=$G10,$L10,IF($AO$7-(27*$E10)=$G10,$L10,IF($AO$7-(28*$E10)=$G10,$L10,IF($AO$7-(29*$E10)=$G10,$L10,IF($AO$7-(30*$E10)=$G10,$L10,IF($AO$7-(31*$E10)=$G10,$L10,IF($AO$7-(32*$E10)=$G10,$L10,IF($AO$7-(33*$E10)=$G10,$L10,IF($AO$7-(34*$E10)=$G10,$L10,IF($AO$7-(35*$E10)=$G10,$L10,IF($AO$7-(36*$E10)=$G10,$L10,IF($AO$7-(37*$E10)=$G10,$L10,IF($AO$7-(38*$E10)=$G10,$L10,IF($AO$7-(39*$E10)=$G10,$L10,IF($AO$7-(40*$E10)=$G10,$L10,IF($AO$7-(41*$E10)=$G10,$L10,IF($AO$7-(42*$E10)=$G10,$L10,IF($AO$7-(43*$E10)=$G10,$L10,IF($AO$7-(44*$E10)=$G10,$L10,IF($AO$7-(45*$E10)=$G10,$L10,IF($AO$7-(46*$E10)=$G10,$L10,IF($AO$7-(47*$E10)=$G10,$L10,IF($AO$7-(48*$E10)=$G10,$L10,IF($AO$7-(49*$E10)=$G10,$L10,IF($AO$7-(50*$E10)=$G10,$L10,"")))))))))))))))))))))))))))))))))))))))))))))))))))</f>
        <v>2</v>
      </c>
      <c r="AP10" s="62">
        <f>IF($G10=$AP$7,$L10,IF($AP$7-$E10=$G10,$L10,IF($AP$7-(2*$E10)=$G10,$L10,IF($AP$7-(3*$E10)=$G10,$L10,IF($AP$7-(4*$E10)=$G10,$L10,IF($AP$7-(5*$E10)=$G10,$L10,IF($AP$7-(6*$E10)=$G10,$L10,IF($AP$7-(7*$E10)=$G10,$L10,IF($AP$7-(8*$E10)=$G10,$L10,IF($AP$7-(9*$E10)=$G10,$L10,IF($AP$7-(10*$E10)=$G10,$L10,IF($AP$7-(11*$E10)=$G10,$L10,IF($AP$7-(12*$E10)=$G10,$L10,IF($AP$7-(13*$E10)=$G10,$L10,IF($AP$7-(14*$E10)=$G10,$L10,IF($AP$7-(15*$E10)=$G10,$L10,IF($AP$7-(16*$E10)=$G10,$L10,IF($AP$7-(17*$E10)=$G10,$L10,IF($AP$7-(18*$E10)=$G10,$L10,IF($AP$7-(19*$E10)=$G10,$L10,IF($AP$7-(20*$E10)=$G10,$L10,IF($AP$7-(21*$E10)=$G10,$L10,IF($AP$7-(22*$E10)=$G10,$L10,IF($AP$7-(23*$E10)=$G10,$L10,IF($AP$7-(24*$E10)=$G10,$L10,IF($AP$7-(25*$E10)=$G10,$L10,IF($AP$7-(26*$E10)=$G10,$L10,IF($AP$7-(27*$E10)=$G10,$L10,IF($AP$7-(28*$E10)=$G10,$L10,IF($AP$7-(29*$E10)=$G10,$L10,IF($AP$7-(30*$E10)=$G10,$L10,IF($AP$7-(31*$E10)=$G10,$L10,IF($AP$7-(32*$E10)=$G10,$L10,IF($AP$7-(33*$E10)=$G10,$L10,IF($AP$7-(34*$E10)=$G10,$L10,IF($AP$7-(35*$E10)=$G10,$L10,IF($AP$7-(36*$E10)=$G10,$L10,IF($AP$7-(37*$E10)=$G10,$L10,IF($AP$7-(38*$E10)=$G10,$L10,IF($AP$7-(39*$E10)=$G10,$L10,IF($AP$7-(40*$E10)=$G10,$L10,IF($AP$7-(41*$E10)=$G10,$L10,IF($AP$7-(42*$E10)=$G10,$L10,IF($AP$7-(43*$E10)=$G10,$L10,IF($AP$7-(44*$E10)=$G10,$L10,IF($AP$7-(45*$E10)=$G10,$L10,IF($AP$7-(46*$E10)=$G10,$L10,IF($AP$7-(47*$E10)=$G10,$L10,IF($AP$7-(48*$E10)=$G10,$L10,IF($AP$7-(49*$E10)=$G10,$L10,IF($AP$7-(50*$E10)=$G10,$L10,"")))))))))))))))))))))))))))))))))))))))))))))))))))</f>
        <v>2</v>
      </c>
      <c r="AQ10" s="62">
        <f>IF($G10=$AQ$7,$L10,IF($AQ$7-$E10=$G10,$L10,IF($AQ$7-(2*$E10)=$G10,$L10,IF($AQ$7-(3*$E10)=$G10,$L10,IF($AQ$7-(4*$E10)=$G10,$L10,IF($AQ$7-(5*$E10)=$G10,$L10,IF($AQ$7-(6*$E10)=$G10,$L10,IF($AQ$7-(7*$E10)=$G10,$L10,IF($AQ$7-(8*$E10)=$G10,$L10,IF($AQ$7-(9*$E10)=$G10,$L10,IF($AQ$7-(10*$E10)=$G10,$L10,IF($AQ$7-(11*$E10)=$G10,$L10,IF($AQ$7-(12*$E10)=$G10,$L10,IF($AQ$7-(13*$E10)=$G10,$L10,IF($AQ$7-(14*$E10)=$G10,$L10,IF($AQ$7-(15*$E10)=$G10,$L10,IF($AQ$7-(16*$E10)=$G10,$L10,IF($AQ$7-(17*$E10)=$G10,$L10,IF($AQ$7-(18*$E10)=$G10,$L10,IF($AQ$7-(19*$E10)=$G10,$L10,IF($AQ$7-(20*$E10)=$G10,$L10,IF($AQ$7-(21*$E10)=$G10,$L10,IF($AQ$7-(22*$E10)=$G10,$L10,IF($AQ$7-(23*$E10)=$G10,$L10,IF($AQ$7-(24*$E10)=$G10,$L10,IF($AQ$7-(25*$E10)=$G10,$L10,IF($AQ$7-(26*$E10)=$G10,$L10,IF($AQ$7-(27*$E10)=$G10,$L10,IF($AQ$7-(28*$E10)=$G10,$L10,IF($AQ$7-(29*$E10)=$G10,$L10,IF($AQ$7-(30*$E10)=$G10,$L10,IF($AQ$7-(31*$E10)=$G10,$L10,IF($AQ$7-(32*$E10)=$G10,$L10,IF($AQ$7-(33*$E10)=$G10,$L10,IF($AQ$7-(34*$E10)=$G10,$L10,IF($AQ$7-(35*$E10)=$G10,$L10,IF($AQ$7-(36*$E10)=$G10,$L10,IF($AQ$7-(37*$E10)=$G10,$L10,IF($AQ$7-(38*$E10)=$G10,$L10,IF($AQ$7-(39*$E10)=$G10,$L10,IF($AQ$7-(40*$E10)=$G10,$L10,IF($AQ$7-(41*$E10)=$G10,$L10,IF($AQ$7-(42*$E10)=$G10,$L10,IF($AQ$7-(43*$E10)=$G10,$L10,IF($AQ$7-(44*$E10)=$G10,$L10,IF($AQ$7-(45*$E10)=$G10,$L10,IF($AQ$7-(46*$E10)=$G10,$L10,IF($AQ$7-(47*$E10)=$G10,$L10,IF($AQ$7-(48*$E10)=$G10,$L10,IF($AQ$7-(49*$E10)=$G10,$L10,IF($AQ$7-(50*$E10)=$G10,$L10,"")))))))))))))))))))))))))))))))))))))))))))))))))))</f>
        <v>2</v>
      </c>
      <c r="AR10" s="62">
        <f>IF($G10=$AR$7,$L10,IF($AR$7-$E10=$G10,$L10,IF($AR$7-(2*$E10)=$G10,$L10,IF($AR$7-(3*$E10)=$G10,$L10,IF($AR$7-(4*$E10)=$G10,$L10,IF($AR$7-(5*$E10)=$G10,$L10,IF($AR$7-(6*$E10)=$G10,$L10,IF($AR$7-(7*$E10)=$G10,$L10,IF($AR$7-(8*$E10)=$G10,$L10,IF($AR$7-(9*$E10)=$G10,$L10,IF($AR$7-(10*$E10)=$G10,$L10,IF($AR$7-(11*$E10)=$G10,$L10,IF($AR$7-(12*$E10)=$G10,$L10,IF($AR$7-(13*$E10)=$G10,$L10,IF($AR$7-(14*$E10)=$G10,$L10,IF($AR$7-(15*$E10)=$G10,$L10,IF($AR$7-(16*$E10)=$G10,$L10,IF($AR$7-(17*$E10)=$G10,$L10,IF($AR$7-(18*$E10)=$G10,$L10,IF($AR$7-(19*$E10)=$G10,$L10,IF($AR$7-(20*$E10)=$G10,$L10,IF($AR$7-(21*$E10)=$G10,$L10,IF($AR$7-(22*$E10)=$G10,$L10,IF($AR$7-(23*$E10)=$G10,$L10,IF($AR$7-(24*$E10)=$G10,$L10,IF($AR$7-(25*$E10)=$G10,$L10,IF($AR$7-(26*$E10)=$G10,$L10,IF($AR$7-(27*$E10)=$G10,$L10,IF($AR$7-(28*$E10)=$G10,$L10,IF($AR$7-(29*$E10)=$G10,$L10,IF($AR$7-(30*$E10)=$G10,$L10,IF($AR$7-(31*$E10)=$G10,$L10,IF($AR$7-(32*$E10)=$G10,$L10,IF($AR$7-(33*$E10)=$G10,$L10,IF($AR$7-(34*$E10)=$G10,$L10,IF($AR$7-(35*$E10)=$G10,$L10,IF($AR$7-(36*$E10)=$G10,$L10,IF($AR$7-(37*$E10)=$G10,$L10,IF($AR$7-(38*$E10)=$G10,$L10,IF($AR$7-(39*$E10)=$G10,$L10,IF($AR$7-(40*$E10)=$G10,$L10,IF($AR$7-(41*$E10)=$G10,$L10,IF($AR$7-(42*$E10)=$G10,$L10,IF($AR$7-(43*$E10)=$G10,$L10,IF($AR$7-(44*$E10)=$G10,$L10,IF($AR$7-(45*$E10)=$G10,$L10,IF($AR$7-(46*$E10)=$G10,$L10,IF($AR$7-(47*$E10)=$G10,$L10,IF($AR$7-(48*$E10)=$G10,$L10,IF($AR$7-(49*$E10)=$G10,$L10,IF($AR$7-(50*$E10)=$G10,$L10,"")))))))))))))))))))))))))))))))))))))))))))))))))))</f>
        <v>2</v>
      </c>
      <c r="AS10" s="62">
        <f>IF($G10=$AS$7,$L10,IF($AS$7-$E10=$G10,$L10,IF($AS$7-(2*$E10)=$G10,$L10,IF($AS$7-(3*$E10)=$G10,$L10,IF($AS$7-(4*$E10)=$G10,$L10,IF($AS$7-(5*$E10)=$G10,$L10,IF($AS$7-(6*$E10)=$G10,$L10,IF($AS$7-(7*$E10)=$G10,$L10,IF($AS$7-(8*$E10)=$G10,$L10,IF($AS$7-(9*$E10)=$G10,$L10,IF($AS$7-(10*$E10)=$G10,$L10,IF($AS$7-(11*$E10)=$G10,$L10,IF($AS$7-(12*$E10)=$G10,$L10,IF($AS$7-(13*$E10)=$G10,$L10,IF($AS$7-(14*$E10)=$G10,$L10,IF($AS$7-(15*$E10)=$G10,$L10,IF($AS$7-(16*$E10)=$G10,$L10,IF($AS$7-(17*$E10)=$G10,$L10,IF($AS$7-(18*$E10)=$G10,$L10,IF($AS$7-(19*$E10)=$G10,$L10,IF($AS$7-(20*$E10)=$G10,$L10,IF($AS$7-(21*$E10)=$G10,$L10,IF($AS$7-(22*$E10)=$G10,$L10,IF($AS$7-(23*$E10)=$G10,$L10,IF($AS$7-(24*$E10)=$G10,$L10,IF($AS$7-(25*$E10)=$G10,$L10,IF($AS$7-(26*$E10)=$G10,$L10,IF($AS$7-(27*$E10)=$G10,$L10,IF($AS$7-(28*$E10)=$G10,$L10,IF($AS$7-(29*$E10)=$G10,$L10,IF($AS$7-(30*$E10)=$G10,$L10,IF($AS$7-(31*$E10)=$G10,$L10,IF($AS$7-(32*$E10)=$G10,$L10,IF($AS$7-(33*$E10)=$G10,$L10,IF($AS$7-(34*$E10)=$G10,$L10,IF($AS$7-(35*$E10)=$G10,$L10,IF($AS$7-(36*$E10)=$G10,$L10,IF($AS$7-(37*$E10)=$G10,$L10,IF($AS$7-(38*$E10)=$G10,$L10,IF($AS$7-(39*$E10)=$G10,$L10,IF($AS$7-(40*$E10)=$G10,$L10,IF($AS$7-(41*$E10)=$G10,$L10,IF($AS$7-(42*$E10)=$G10,$L10,IF($AS$7-(43*$E10)=$G10,$L10,IF($AS$7-(44*$E10)=$G10,$L10,IF($AS$7-(45*$E10)=$G10,$L10,IF($AS$7-(46*$E10)=$G10,$L10,IF($AS$7-(47*$E10)=$G10,$L10,IF($AS$7-(48*$E10)=$G10,$L10,IF($AS$7-(49*$E10)=$G10,$L10,IF($AS$7-(50*$E10)=$G10,$L10,"")))))))))))))))))))))))))))))))))))))))))))))))))))</f>
        <v>2</v>
      </c>
      <c r="AT10" s="62">
        <f>IF($G10=$AT$7,$L10,IF($AT$7-$E10=$G10,$L10,IF($AT$7-(2*$E10)=$G10,$L10,IF($AT$7-(3*$E10)=$G10,$L10,IF($AT$7-(4*$E10)=$G10,$L10,IF($AT$7-(5*$E10)=$G10,$L10,IF($AT$7-(6*$E10)=$G10,$L10,IF($AT$7-(7*$E10)=$G10,$L10,IF($AT$7-(8*$E10)=$G10,$L10,IF($AT$7-(9*$E10)=$G10,$L10,IF($AT$7-(10*$E10)=$G10,$L10,IF($AT$7-(11*$E10)=$G10,$L10,IF($AT$7-(12*$E10)=$G10,$L10,IF($AT$7-(13*$E10)=$G10,$L10,IF($AT$7-(14*$E10)=$G10,$L10,IF($AT$7-(15*$E10)=$G10,$L10,IF($AT$7-(16*$E10)=$G10,$L10,IF($AT$7-(17*$E10)=$G10,$L10,IF($AT$7-(18*$E10)=$G10,$L10,IF($AT$7-(19*$E10)=$G10,$L10,IF($AT$7-(20*$E10)=$G10,$L10,IF($AT$7-(21*$E10)=$G10,$L10,IF($AT$7-(22*$E10)=$G10,$L10,IF($AT$7-(23*$E10)=$G10,$L10,IF($AT$7-(24*$E10)=$G10,$L10,IF($AT$7-(25*$E10)=$G10,$L10,IF($AT$7-(26*$E10)=$G10,$L10,IF($AT$7-(27*$E10)=$G10,$L10,IF($AT$7-(28*$E10)=$G10,$L10,IF($AT$7-(29*$E10)=$G10,$L10,IF($AT$7-(30*$E10)=$G10,$L10,IF($AT$7-(31*$E10)=$G10,$L10,IF($AT$7-(32*$E10)=$G10,$L10,IF($AT$7-(33*$E10)=$G10,$L10,IF($AT$7-(34*$E10)=$G10,$L10,IF($AT$7-(35*$E10)=$G10,$L10,IF($AT$7-(36*$E10)=$G10,$L10,IF($AT$7-(37*$E10)=$G10,$L10,IF($AT$7-(38*$E10)=$G10,$L10,IF($AT$7-(39*$E10)=$G10,$L10,IF($AT$7-(40*$E10)=$G10,$L10,IF($AT$7-(41*$E10)=$G10,$L10,IF($AT$7-(42*$E10)=$G10,$L10,IF($AT$7-(43*$E10)=$G10,$L10,IF($AT$7-(44*$E10)=$G10,$L10,IF($AT$7-(45*$E10)=$G10,$L10,IF($AT$7-(46*$E10)=$G10,$L10,IF($AT$7-(47*$E10)=$G10,$L10,IF($AT$7-(48*$E10)=$G10,$L10,IF($AT$7-(49*$E10)=$G10,$L10,IF($AT$7-(50*$E10)=$G10,$L10,"")))))))))))))))))))))))))))))))))))))))))))))))))))</f>
        <v>2</v>
      </c>
      <c r="AU10" s="62">
        <f>IF($G10=$AU$7,$L10,IF($AU$7-$E10=$G10,$L10,IF($AU$7-(2*$E10)=$G10,$L10,IF($AU$7-(3*$E10)=$G10,$L10,IF($AU$7-(4*$E10)=$G10,$L10,IF($AU$7-(5*$E10)=$G10,$L10,IF($AU$7-(6*$E10)=$G10,$L10,IF($AU$7-(7*$E10)=$G10,$L10,IF($AU$7-(8*$E10)=$G10,$L10,IF($AU$7-(9*$E10)=$G10,$L10,IF($AU$7-(10*$E10)=$G10,$L10,IF($AU$7-(11*$E10)=$G10,$L10,IF($AU$7-(12*$E10)=$G10,$L10,IF($AU$7-(13*$E10)=$G10,$L10,IF($AU$7-(14*$E10)=$G10,$L10,IF($AU$7-(15*$E10)=$G10,$L10,IF($AU$7-(16*$E10)=$G10,$L10,IF($AU$7-(17*$E10)=$G10,$L10,IF($AU$7-(18*$E10)=$G10,$L10,IF($AU$7-(19*$E10)=$G10,$L10,IF($AU$7-(20*$E10)=$G10,$L10,IF($AU$7-(21*$E10)=$G10,$L10,IF($AU$7-(22*$E10)=$G10,$L10,IF($AU$7-(23*$E10)=$G10,$L10,IF($AU$7-(24*$E10)=$G10,$L10,IF($AU$7-(25*$E10)=$G10,$L10,IF($AU$7-(26*$E10)=$G10,$L10,IF($AU$7-(27*$E10)=$G10,$L10,IF($AU$7-(28*$E10)=$G10,$L10,IF($AU$7-(29*$E10)=$G10,$L10,IF($AU$7-(30*$E10)=$G10,$L10,IF($AU$7-(31*$E10)=$G10,$L10,IF($AU$7-(32*$E10)=$G10,$L10,IF($AU$7-(33*$E10)=$G10,$L10,IF($AU$7-(34*$E10)=$G10,$L10,IF($AU$7-(35*$E10)=$G10,$L10,IF($AU$7-(36*$E10)=$G10,$L10,IF($AU$7-(37*$E10)=$G10,$L10,IF($AU$7-(38*$E10)=$G10,$L10,IF($AU$7-(39*$E10)=$G10,$L10,IF($AU$7-(40*$E10)=$G10,$L10,IF($AU$7-(41*$E10)=$G10,$L10,IF($AU$7-(42*$E10)=$G10,$L10,IF($AU$7-(43*$E10)=$G10,$L10,IF($AU$7-(44*$E10)=$G10,$L10,IF($AU$7-(45*$E10)=$G10,$L10,IF($AU$7-(46*$E10)=$G10,$L10,IF($AU$7-(47*$E10)=$G10,$L10,IF($AU$7-(48*$E10)=$G10,$L10,IF($AU$7-(49*$E10)=$G10,$L10,IF($AU$7-(50*$E10)=$G10,$L10,"")))))))))))))))))))))))))))))))))))))))))))))))))))</f>
        <v>2</v>
      </c>
      <c r="AV10" s="62">
        <f>IF($G10=$AV$7,$L10,IF($AV$7-$E10=$G10,$L10,IF($AV$7-(2*$E10)=$G10,$L10,IF($AV$7-(3*$E10)=$G10,$L10,IF($AV$7-(4*$E10)=$G10,$L10,IF($AV$7-(5*$E10)=$G10,$L10,IF($AV$7-(6*$E10)=$G10,$L10,IF($AV$7-(7*$E10)=$G10,$L10,IF($AV$7-(8*$E10)=$G10,$L10,IF($AV$7-(9*$E10)=$G10,$L10,IF($AV$7-(10*$E10)=$G10,$L10,IF($AV$7-(11*$E10)=$G10,$L10,IF($AV$7-(12*$E10)=$G10,$L10,IF($AV$7-(13*$E10)=$G10,$L10,IF($AV$7-(14*$E10)=$G10,$L10,IF($AV$7-(15*$E10)=$G10,$L10,IF($AV$7-(16*$E10)=$G10,$L10,IF($AV$7-(17*$E10)=$G10,$L10,IF($AV$7-(18*$E10)=$G10,$L10,IF($AV$7-(19*$E10)=$G10,$L10,IF($AV$7-(20*$E10)=$G10,$L10,IF($AV$7-(21*$E10)=$G10,$L10,IF($AV$7-(22*$E10)=$G10,$L10,IF($AV$7-(23*$E10)=$G10,$L10,IF($AV$7-(24*$E10)=$G10,$L10,IF($AV$7-(25*$E10)=$G10,$L10,IF($AV$7-(26*$E10)=$G10,$L10,IF($AV$7-(27*$E10)=$G10,$L10,IF($AV$7-(28*$E10)=$G10,$L10,IF($AV$7-(29*$E10)=$G10,$L10,IF($AV$7-(30*$E10)=$G10,$L10,IF($AV$7-(31*$E10)=$G10,$L10,IF($AV$7-(32*$E10)=$G10,$L10,IF($AV$7-(33*$E10)=$G10,$L10,IF($AV$7-(34*$E10)=$G10,$L10,IF($AV$7-(35*$E10)=$G10,$L10,IF($AV$7-(36*$E10)=$G10,$L10,IF($AV$7-(37*$E10)=$G10,$L10,IF($AV$7-(38*$E10)=$G10,$L10,IF($AV$7-(39*$E10)=$G10,$L10,IF($AV$7-(40*$E10)=$G10,$L10,IF($AV$7-(41*$E10)=$G10,$L10,IF($AV$7-(42*$E10)=$G10,$L10,IF($AV$7-(43*$E10)=$G10,$L10,IF($AV$7-(44*$E10)=$G10,$L10,IF($AV$7-(45*$E10)=$G10,$L10,IF($AV$7-(46*$E10)=$G10,$L10,IF($AV$7-(47*$E10)=$G10,$L10,IF($AV$7-(48*$E10)=$G10,$L10,IF($AV$7-(49*$E10)=$G10,$L10,IF($AV$7-(50*$E10)=$G10,$L10,"")))))))))))))))))))))))))))))))))))))))))))))))))))</f>
        <v>2</v>
      </c>
      <c r="AW10" s="62">
        <f>IF($G10=$AW$7,$L10,IF($AW$7-$E10=$G10,$L10,IF($AW$7-(2*$E10)=$G10,$L10,IF($AW$7-(3*$E10)=$G10,$L10,IF($AW$7-(4*$E10)=$G10,$L10,IF($AW$7-(5*$E10)=$G10,$L10,IF($AW$7-(6*$E10)=$G10,$L10,IF($AW$7-(7*$E10)=$G10,$L10,IF($AW$7-(8*$E10)=$G10,$L10,IF($AW$7-(9*$E10)=$G10,$L10,IF($AW$7-(10*$E10)=$G10,$L10,IF($AW$7-(11*$E10)=$G10,$L10,IF($AW$7-(12*$E10)=$G10,$L10,IF($AW$7-(13*$E10)=$G10,$L10,IF($AW$7-(14*$E10)=$G10,$L10,IF($AW$7-(15*$E10)=$G10,$L10,IF($AW$7-(16*$E10)=$G10,$L10,IF($AW$7-(17*$E10)=$G10,$L10,IF($AW$7-(18*$E10)=$G10,$L10,IF($AW$7-(19*$E10)=$G10,$L10,IF($AW$7-(20*$E10)=$G10,$L10,IF($AW$7-(21*$E10)=$G10,$L10,IF($AW$7-(22*$E10)=$G10,$L10,IF($AW$7-(23*$E10)=$G10,$L10,IF($AW$7-(24*$E10)=$G10,$L10,IF($AW$7-(25*$E10)=$G10,$L10,IF($AW$7-(26*$E10)=$G10,$L10,IF($AW$7-(27*$E10)=$G10,$L10,IF($AW$7-(28*$E10)=$G10,$L10,IF($AW$7-(29*$E10)=$G10,$L10,IF($AW$7-(30*$E10)=$G10,$L10,IF($AW$7-(31*$E10)=$G10,$L10,IF($AW$7-(32*$E10)=$G10,$L10,IF($AW$7-(33*$E10)=$G10,$L10,IF($AW$7-(34*$E10)=$G10,$L10,IF($AW$7-(35*$E10)=$G10,$L10,IF($AW$7-(36*$E10)=$G10,$L10,IF($AW$7-(37*$E10)=$G10,$L10,IF($AW$7-(38*$E10)=$G10,$L10,IF($AW$7-(39*$E10)=$G10,$L10,IF($AW$7-(40*$E10)=$G10,$L10,IF($AW$7-(41*$E10)=$G10,$L10,IF($AW$7-(42*$E10)=$G10,$L10,IF($AW$7-(43*$E10)=$G10,$L10,IF($AW$7-(44*$E10)=$G10,$L10,IF($AW$7-(45*$E10)=$G10,$L10,IF($AW$7-(46*$E10)=$G10,$L10,IF($AW$7-(47*$E10)=$G10,$L10,IF($AW$7-(48*$E10)=$G10,$L10,IF($AW$7-(49*$E10)=$G10,$L10,IF($AW$7-(50*$E10)=$G10,$L10,"")))))))))))))))))))))))))))))))))))))))))))))))))))</f>
        <v>2</v>
      </c>
      <c r="AX10" s="62">
        <f>IF($G10=$AX$7,$L10,IF($AX$7-$E10=$G10,$L10,IF($AX$7-(2*$E10)=$G10,$L10,IF($AX$7-(3*$E10)=$G10,$L10,IF($AX$7-(4*$E10)=$G10,$L10,IF($AX$7-(5*$E10)=$G10,$L10,IF($AX$7-(6*$E10)=$G10,$L10,IF($AX$7-(7*$E10)=$G10,$L10,IF($AX$7-(8*$E10)=$G10,$L10,IF($AX$7-(9*$E10)=$G10,$L10,IF($AX$7-(10*$E10)=$G10,$L10,IF($AX$7-(11*$E10)=$G10,$L10,IF($AX$7-(12*$E10)=$G10,$L10,IF($AX$7-(13*$E10)=$G10,$L10,IF($AX$7-(14*$E10)=$G10,$L10,IF($AX$7-(15*$E10)=$G10,$L10,IF($AX$7-(16*$E10)=$G10,$L10,IF($AX$7-(17*$E10)=$G10,$L10,IF($AX$7-(18*$E10)=$G10,$L10,IF($AX$7-(19*$E10)=$G10,$L10,IF($AX$7-(20*$E10)=$G10,$L10,IF($AX$7-(21*$E10)=$G10,$L10,IF($AX$7-(22*$E10)=$G10,$L10,IF($AX$7-(23*$E10)=$G10,$L10,IF($AX$7-(24*$E10)=$G10,$L10,IF($AX$7-(25*$E10)=$G10,$L10,IF($AX$7-(26*$E10)=$G10,$L10,IF($AX$7-(27*$E10)=$G10,$L10,IF($AX$7-(28*$E10)=$G10,$L10,IF($AX$7-(29*$E10)=$G10,$L10,IF($AX$7-(30*$E10)=$G10,$L10,IF($AX$7-(31*$E10)=$G10,$L10,IF($AX$7-(32*$E10)=$G10,$L10,IF($AX$7-(33*$E10)=$G10,$L10,IF($AX$7-(34*$E10)=$G10,$L10,IF($AX$7-(35*$E10)=$G10,$L10,IF($AX$7-(36*$E10)=$G10,$L10,IF($AX$7-(37*$E10)=$G10,$L10,IF($AX$7-(38*$E10)=$G10,$L10,IF($AX$7-(39*$E10)=$G10,$L10,IF($AX$7-(40*$E10)=$G10,$L10,IF($AX$7-(41*$E10)=$G10,$L10,IF($AX$7-(42*$E10)=$G10,$L10,IF($AX$7-(43*$E10)=$G10,$L10,IF($AX$7-(44*$E10)=$G10,$L10,IF($AX$7-(45*$E10)=$G10,$L10,IF($AX$7-(46*$E10)=$G10,$L10,IF($AX$7-(47*$E10)=$G10,$L10,IF($AX$7-(48*$E10)=$G10,$L10,IF($AX$7-(49*$E10)=$G10,$L10,IF($AX$7-(50*$E10)=$G10,$L10,"")))))))))))))))))))))))))))))))))))))))))))))))))))</f>
        <v>2</v>
      </c>
      <c r="AY10" s="62">
        <f>IF($G10=$AY$7,$L10,IF($AY$7-$E10=$G10,$L10,IF($AY$7-(2*$E10)=$G10,$L10,IF($AY$7-(3*$E10)=$G10,$L10,IF($AY$7-(4*$E10)=$G10,$L10,IF($AY$7-(5*$E10)=$G10,$L10,IF($AY$7-(6*$E10)=$G10,$L10,IF($AY$7-(7*$E10)=$G10,$L10,IF($AY$7-(8*$E10)=$G10,$L10,IF($AY$7-(9*$E10)=$G10,$L10,IF($AY$7-(10*$E10)=$G10,$L10,IF($AY$7-(11*$E10)=$G10,$L10,IF($AY$7-(12*$E10)=$G10,$L10,IF($AY$7-(13*$E10)=$G10,$L10,IF($AY$7-(14*$E10)=$G10,$L10,IF($AY$7-(15*$E10)=$G10,$L10,IF($AY$7-(16*$E10)=$G10,$L10,IF($AY$7-(17*$E10)=$G10,$L10,IF($AY$7-(18*$E10)=$G10,$L10,IF($AY$7-(19*$E10)=$G10,$L10,IF($AY$7-(20*$E10)=$G10,$L10,IF($AY$7-(21*$E10)=$G10,$L10,IF($AY$7-(22*$E10)=$G10,$L10,IF($AY$7-(23*$E10)=$G10,$L10,IF($AY$7-(24*$E10)=$G10,$L10,IF($AY$7-(25*$E10)=$G10,$L10,IF($AY$7-(26*$E10)=$G10,$L10,IF($AY$7-(27*$E10)=$G10,$L10,IF($AY$7-(28*$E10)=$G10,$L10,IF($AY$7-(29*$E10)=$G10,$L10,IF($AY$7-(30*$E10)=$G10,$L10,IF($AY$7-(31*$E10)=$G10,$L10,IF($AY$7-(32*$E10)=$G10,$L10,IF($AY$7-(33*$E10)=$G10,$L10,IF($AY$7-(34*$E10)=$G10,$L10,IF($AY$7-(35*$E10)=$G10,$L10,IF($AY$7-(36*$E10)=$G10,$L10,IF($AY$7-(37*$E10)=$G10,$L10,IF($AY$7-(38*$E10)=$G10,$L10,IF($AY$7-(39*$E10)=$G10,$L10,IF($AY$7-(40*$E10)=$G10,$L10,IF($AY$7-(41*$E10)=$G10,$L10,IF($AY$7-(42*$E10)=$G10,$L10,IF($AY$7-(43*$E10)=$G10,$L10,IF($AY$7-(44*$E10)=$G10,$L10,IF($AY$7-(45*$E10)=$G10,$L10,IF($AY$7-(46*$E10)=$G10,$L10,IF($AY$7-(47*$E10)=$G10,$L10,IF($AY$7-(48*$E10)=$G10,$L10,IF($AY$7-(49*$E10)=$G10,$L10,IF($AY$7-(50*$E10)=$G10,$L10,"")))))))))))))))))))))))))))))))))))))))))))))))))))</f>
        <v>2</v>
      </c>
      <c r="AZ10" s="62">
        <f>IF($G10=$AZ$7,$L10,IF($AZ$7-$E10=$G10,$L10,IF($AZ$7-(2*$E10)=$G10,$L10,IF($AZ$7-(3*$E10)=$G10,$L10,IF($AZ$7-(4*$E10)=$G10,$L10,IF($AZ$7-(5*$E10)=$G10,$L10,IF($AZ$7-(6*$E10)=$G10,$L10,IF($AZ$7-(7*$E10)=$G10,$L10,IF($AZ$7-(8*$E10)=$G10,$L10,IF($AZ$7-(9*$E10)=$G10,$L10,IF($AZ$7-(10*$E10)=$G10,$L10,IF($AZ$7-(11*$E10)=$G10,$L10,IF($AZ$7-(12*$E10)=$G10,$L10,IF($AZ$7-(13*$E10)=$G10,$L10,IF($AZ$7-(14*$E10)=$G10,$L10,IF($AZ$7-(15*$E10)=$G10,$L10,IF($AZ$7-(16*$E10)=$G10,$L10,IF($AZ$7-(17*$E10)=$G10,$L10,IF($AZ$7-(18*$E10)=$G10,$L10,IF($AZ$7-(19*$E10)=$G10,$L10,IF($AZ$7-(20*$E10)=$G10,$L10,IF($AZ$7-(21*$E10)=$G10,$L10,IF($AZ$7-(22*$E10)=$G10,$L10,IF($AZ$7-(23*$E10)=$G10,$L10,IF($AZ$7-(24*$E10)=$G10,$L10,IF($AZ$7-(25*$E10)=$G10,$L10,IF($AZ$7-(26*$E10)=$G10,$L10,IF($AZ$7-(27*$E10)=$G10,$L10,IF($AZ$7-(28*$E10)=$G10,$L10,IF($AZ$7-(29*$E10)=$G10,$L10,IF($AZ$7-(30*$E10)=$G10,$L10,IF($AZ$7-(31*$E10)=$G10,$L10,IF($AZ$7-(32*$E10)=$G10,$L10,IF($AZ$7-(33*$E10)=$G10,$L10,IF($AZ$7-(34*$E10)=$G10,$L10,IF($AZ$7-(35*$E10)=$G10,$L10,IF($AZ$7-(36*$E10)=$G10,$L10,IF($AZ$7-(37*$E10)=$G10,$L10,IF($AZ$7-(38*$E10)=$G10,$L10,IF($AZ$7-(39*$E10)=$G10,$L10,IF($AZ$7-(40*$E10)=$G10,$L10,IF($AZ$7-(41*$E10)=$G10,$L10,IF($AZ$7-(42*$E10)=$G10,$L10,IF($AZ$7-(43*$E10)=$G10,$L10,IF($AZ$7-(44*$E10)=$G10,$L10,IF($AZ$7-(45*$E10)=$G10,$L10,IF($AZ$7-(46*$E10)=$G10,$L10,IF($AZ$7-(47*$E10)=$G10,$L10,IF($AZ$7-(48*$E10)=$G10,$L10,IF($AZ$7-(49*$E10)=$G10,$L10,IF($AZ$7-(50*$E10)=$G10,$L10,"")))))))))))))))))))))))))))))))))))))))))))))))))))</f>
        <v>2</v>
      </c>
      <c r="BA10" s="62">
        <f>IF($G10=$BA$7,$L10,IF($BA$7-$E10=$G10,$L10,IF($BA$7-(2*$E10)=$G10,$L10,IF($BA$7-(3*$E10)=$G10,$L10,IF($BA$7-(4*$E10)=$G10,$L10,IF($BA$7-(5*$E10)=$G10,$L10,IF($BA$7-(6*$E10)=$G10,$L10,IF($BA$7-(7*$E10)=$G10,$L10,IF($BA$7-(8*$E10)=$G10,$L10,IF($BA$7-(9*$E10)=$G10,$L10,IF($BA$7-(10*$E10)=$G10,$L10,IF($BA$7-(11*$E10)=$G10,$L10,IF($BA$7-(12*$E10)=$G10,$L10,IF($BA$7-(13*$E10)=$G10,$L10,IF($BA$7-(14*$E10)=$G10,$L10,IF($BA$7-(15*$E10)=$G10,$L10,IF($BA$7-(16*$E10)=$G10,$L10,IF($BA$7-(17*$E10)=$G10,$L10,IF($BA$7-(18*$E10)=$G10,$L10,IF($BA$7-(19*$E10)=$G10,$L10,IF($BA$7-(20*$E10)=$G10,$L10,IF($BA$7-(21*$E10)=$G10,$L10,IF($BA$7-(22*$E10)=$G10,$L10,IF($BA$7-(23*$E10)=$G10,$L10,IF($BA$7-(24*$E10)=$G10,$L10,IF($BA$7-(25*$E10)=$G10,$L10,IF($BA$7-(26*$E10)=$G10,$L10,IF($BA$7-(27*$E10)=$G10,$L10,IF($BA$7-(28*$E10)=$G10,$L10,IF($BA$7-(29*$E10)=$G10,$L10,IF($BA$7-(30*$E10)=$G10,$L10,IF($BA$7-(31*$E10)=$G10,$L10,IF($BA$7-(32*$E10)=$G10,$L10,IF($BA$7-(33*$E10)=$G10,$L10,IF($BA$7-(34*$E10)=$G10,$L10,IF($BA$7-(35*$E10)=$G10,$L10,IF($BA$7-(36*$E10)=$G10,$L10,IF($BA$7-(37*$E10)=$G10,$L10,IF($BA$7-(38*$E10)=$G10,$L10,IF($BA$7-(39*$E10)=$G10,$L10,IF($BA$7-(40*$E10)=$G10,$L10,IF($BA$7-(41*$E10)=$G10,$L10,IF($BA$7-(42*$E10)=$G10,$L10,IF($BA$7-(43*$E10)=$G10,$L10,IF($BA$7-(44*$E10)=$G10,$L10,IF($BA$7-(45*$E10)=$G10,$L10,IF($BA$7-(46*$E10)=$G10,$L10,IF($BA$7-(47*$E10)=$G10,$L10,IF($BA$7-(48*$E10)=$G10,$L10,IF($BA$7-(49*$E10)=$G10,$L10,IF($BA$7-(50*$E10)=$G10,$L10,"")))))))))))))))))))))))))))))))))))))))))))))))))))</f>
        <v>2</v>
      </c>
      <c r="BB10" s="62">
        <f>IF($G10=$BB$7,$L10,IF($BB$7-$E10=$G10,$L10,IF($BB$7-(2*$E10)=$G10,$L10,IF($BB$7-(3*$E10)=$G10,$L10,IF($BB$7-(4*$E10)=$G10,$L10,IF($BB$7-(5*$E10)=$G10,$L10,IF($BB$7-(6*$E10)=$G10,$L10,IF($BB$7-(7*$E10)=$G10,$L10,IF($BB$7-(8*$E10)=$G10,$L10,IF($BB$7-(9*$E10)=$G10,$L10,IF($BB$7-(10*$E10)=$G10,$L10,IF($BB$7-(11*$E10)=$G10,$L10,IF($BB$7-(12*$E10)=$G10,$L10,IF($BB$7-(13*$E10)=$G10,$L10,IF($BB$7-(14*$E10)=$G10,$L10,IF($BB$7-(15*$E10)=$G10,$L10,IF($BB$7-(16*$E10)=$G10,$L10,IF($BB$7-(17*$E10)=$G10,$L10,IF($BB$7-(18*$E10)=$G10,$L10,IF($BB$7-(19*$E10)=$G10,$L10,IF($BB$7-(20*$E10)=$G10,$L10,IF($BB$7-(21*$E10)=$G10,$L10,IF($BB$7-(22*$E10)=$G10,$L10,IF($BB$7-(23*$E10)=$G10,$L10,IF($BB$7-(24*$E10)=$G10,$L10,IF($BB$7-(25*$E10)=$G10,$L10,IF($BB$7-(26*$E10)=$G10,$L10,IF($BB$7-(27*$E10)=$G10,$L10,IF($BB$7-(28*$E10)=$G10,$L10,IF($BB$7-(29*$E10)=$G10,$L10,IF($BB$7-(30*$E10)=$G10,$L10,IF($BB$7-(31*$E10)=$G10,$L10,IF($BB$7-(32*$E10)=$G10,$L10,IF($BB$7-(33*$E10)=$G10,$L10,IF($BB$7-(34*$E10)=$G10,$L10,IF($BB$7-(35*$E10)=$G10,$L10,IF($BB$7-(36*$E10)=$G10,$L10,IF($BB$7-(37*$E10)=$G10,$L10,IF($BB$7-(38*$E10)=$G10,$L10,IF($BB$7-(39*$E10)=$G10,$L10,IF($BB$7-(40*$E10)=$G10,$L10,IF($BB$7-(41*$E10)=$G10,$L10,IF($BB$7-(42*$E10)=$G10,$L10,IF($BB$7-(43*$E10)=$G10,$L10,IF($BB$7-(44*$E10)=$G10,$L10,IF($BB$7-(45*$E10)=$G10,$L10,IF($BB$7-(46*$E10)=$G10,$L10,IF($BB$7-(47*$E10)=$G10,$L10,IF($BB$7-(48*$E10)=$G10,$L10,IF($BB$7-(49*$E10)=$G10,$L10,IF($BB$7-(50*$E10)=$G10,$L10,"")))))))))))))))))))))))))))))))))))))))))))))))))))</f>
        <v>2</v>
      </c>
      <c r="BC10" s="62">
        <f>IF($G10=$BC$7,$L10,IF($BC$7-$E10=$G10,$L10,IF($BC$7-(2*$E10)=$G10,$L10,IF($BC$7-(3*$E10)=$G10,$L10,IF($BC$7-(4*$E10)=$G10,$L10,IF($BC$7-(5*$E10)=$G10,$L10,IF($BC$7-(6*$E10)=$G10,$L10,IF($BC$7-(7*$E10)=$G10,$L10,IF($BC$7-(8*$E10)=$G10,$L10,IF($BC$7-(9*$E10)=$G10,$L10,IF($BC$7-(10*$E10)=$G10,$L10,IF($BC$7-(11*$E10)=$G10,$L10,IF($BC$7-(12*$E10)=$G10,$L10,IF($BC$7-(13*$E10)=$G10,$L10,IF($BC$7-(14*$E10)=$G10,$L10,IF($BC$7-(15*$E10)=$G10,$L10,IF($BC$7-(16*$E10)=$G10,$L10,IF($BC$7-(17*$E10)=$G10,$L10,IF($BC$7-(18*$E10)=$G10,$L10,IF($BC$7-(19*$E10)=$G10,$L10,IF($BC$7-(20*$E10)=$G10,$L10,IF($BC$7-(21*$E10)=$G10,$L10,IF($BC$7-(22*$E10)=$G10,$L10,IF($BC$7-(23*$E10)=$G10,$L10,IF($BC$7-(24*$E10)=$G10,$L10,IF($BC$7-(25*$E10)=$G10,$L10,IF($BC$7-(26*$E10)=$G10,$L10,IF($BC$7-(27*$E10)=$G10,$L10,IF($BC$7-(28*$E10)=$G10,$L10,IF($BC$7-(29*$E10)=$G10,$L10,IF($BC$7-(30*$E10)=$G10,$L10,IF($BC$7-(31*$E10)=$G10,$L10,IF($BC$7-(32*$E10)=$G10,$L10,IF($BC$7-(33*$E10)=$G10,$L10,IF($BC$7-(34*$E10)=$G10,$L10,IF($BC$7-(35*$E10)=$G10,$L10,IF($BC$7-(36*$E10)=$G10,$L10,IF($BC$7-(37*$E10)=$G10,$L10,IF($BC$7-(38*$E10)=$G10,$L10,IF($BC$7-(39*$E10)=$G10,$L10,IF($BC$7-(40*$E10)=$G10,$L10,IF($BC$7-(41*$E10)=$G10,$L10,IF($BC$7-(42*$E10)=$G10,$L10,IF($BC$7-(43*$E10)=$G10,$L10,IF($BC$7-(44*$E10)=$G10,$L10,IF($BC$7-(45*$E10)=$G10,$L10,IF($BC$7-(46*$E10)=$G10,$L10,IF($BC$7-(47*$E10)=$G10,$L10,IF($BC$7-(48*$E10)=$G10,$L10,IF($BC$7-(49*$E10)=$G10,$L10,IF($BC$7-(50*$E10)=$G10,$L10,"")))))))))))))))))))))))))))))))))))))))))))))))))))</f>
        <v>2</v>
      </c>
      <c r="BD10" s="62">
        <f>IF($G10=$BD$7,$L10,IF($BD$7-$E10=$G10,$L10,IF($BD$7-(2*$E10)=$G10,$L10,IF($BD$7-(3*$E10)=$G10,$L10,IF($BD$7-(4*$E10)=$G10,$L10,IF($BD$7-(5*$E10)=$G10,$L10,IF($BD$7-(6*$E10)=$G10,$L10,IF($BD$7-(7*$E10)=$G10,$L10,IF($BD$7-(8*$E10)=$G10,$L10,IF($BD$7-(9*$E10)=$G10,$L10,IF($BD$7-(10*$E10)=$G10,$L10,IF($BD$7-(11*$E10)=$G10,$L10,IF($BD$7-(12*$E10)=$G10,$L10,IF($BD$7-(13*$E10)=$G10,$L10,IF($BD$7-(14*$E10)=$G10,$L10,IF($BD$7-(15*$E10)=$G10,$L10,IF($BD$7-(16*$E10)=$G10,$L10,IF($BD$7-(17*$E10)=$G10,$L10,IF($BD$7-(18*$E10)=$G10,$L10,IF($BD$7-(19*$E10)=$G10,$L10,IF($BD$7-(20*$E10)=$G10,$L10,IF($BD$7-(21*$E10)=$G10,$L10,IF($BD$7-(22*$E10)=$G10,$L10,IF($BD$7-(23*$E10)=$G10,$L10,IF($BD$7-(24*$E10)=$G10,$L10,IF($BD$7-(25*$E10)=$G10,$L10,IF($BD$7-(26*$E10)=$G10,$L10,IF($BD$7-(27*$E10)=$G10,$L10,IF($BD$7-(28*$E10)=$G10,$L10,IF($BD$7-(29*$E10)=$G10,$L10,IF($BD$7-(30*$E10)=$G10,$L10,IF($BD$7-(31*$E10)=$G10,$L10,IF($BD$7-(32*$E10)=$G10,$L10,IF($BD$7-(33*$E10)=$G10,$L10,IF($BD$7-(34*$E10)=$G10,$L10,IF($BD$7-(35*$E10)=$G10,$L10,IF($BD$7-(36*$E10)=$G10,$L10,IF($BD$7-(37*$E10)=$G10,$L10,IF($BD$7-(38*$E10)=$G10,$L10,IF($BD$7-(39*$E10)=$G10,$L10,IF($BD$7-(40*$E10)=$G10,$L10,IF($BD$7-(41*$E10)=$G10,$L10,IF($BD$7-(42*$E10)=$G10,$L10,IF($BD$7-(43*$E10)=$G10,$L10,IF($BD$7-(44*$E10)=$G10,$L10,IF($BD$7-(45*$E10)=$G10,$L10,IF($BD$7-(46*$E10)=$G10,$L10,IF($BD$7-(47*$E10)=$G10,$L10,IF($BD$7-(48*$E10)=$G10,$L10,IF($BD$7-(49*$E10)=$G10,$L10,IF($BD$7-(50*$E10)=$G10,$L10,"")))))))))))))))))))))))))))))))))))))))))))))))))))</f>
        <v>2</v>
      </c>
      <c r="BE10" s="62">
        <f>IF($G10=$BE$7,$L10,IF($BE$7-$E10=$G10,$L10,IF($BE$7-(2*$E10)=$G10,$L10,IF($BE$7-(3*$E10)=$G10,$L10,IF($BE$7-(4*$E10)=$G10,$L10,IF($BE$7-(5*$E10)=$G10,$L10,IF($BE$7-(6*$E10)=$G10,$L10,IF($BE$7-(7*$E10)=$G10,$L10,IF($BE$7-(8*$E10)=$G10,$L10,IF($BE$7-(9*$E10)=$G10,$L10,IF($BE$7-(10*$E10)=$G10,$L10,IF($BE$7-(11*$E10)=$G10,$L10,IF($BE$7-(12*$E10)=$G10,$L10,IF($BE$7-(13*$E10)=$G10,$L10,IF($BE$7-(14*$E10)=$G10,$L10,IF($BE$7-(15*$E10)=$G10,$L10,IF($BE$7-(16*$E10)=$G10,$L10,IF($BE$7-(17*$E10)=$G10,$L10,IF($BE$7-(18*$E10)=$G10,$L10,IF($BE$7-(19*$E10)=$G10,$L10,IF($BE$7-(20*$E10)=$G10,$L10,IF($BE$7-(21*$E10)=$G10,$L10,IF($BE$7-(22*$E10)=$G10,$L10,IF($BE$7-(23*$E10)=$G10,$L10,IF($BE$7-(24*$E10)=$G10,$L10,IF($BE$7-(25*$E10)=$G10,$L10,IF($BE$7-(26*$E10)=$G10,$L10,IF($BE$7-(27*$E10)=$G10,$L10,IF($BE$7-(28*$E10)=$G10,$L10,IF($BE$7-(29*$E10)=$G10,$L10,IF($BE$7-(30*$E10)=$G10,$L10,IF($BE$7-(31*$E10)=$G10,$L10,IF($BE$7-(32*$E10)=$G10,$L10,IF($BE$7-(33*$E10)=$G10,$L10,IF($BE$7-(34*$E10)=$G10,$L10,IF($BE$7-(35*$E10)=$G10,$L10,IF($BE$7-(36*$E10)=$G10,$L10,IF($BE$7-(37*$E10)=$G10,$L10,IF($BE$7-(38*$E10)=$G10,$L10,IF($BE$7-(39*$E10)=$G10,$L10,IF($BE$7-(40*$E10)=$G10,$L10,IF($BE$7-(41*$E10)=$G10,$L10,IF($BE$7-(42*$E10)=$G10,$L10,IF($BE$7-(43*$E10)=$G10,$L10,IF($BE$7-(44*$E10)=$G10,$L10,IF($BE$7-(45*$E10)=$G10,$L10,IF($BE$7-(46*$E10)=$G10,$L10,IF($BE$7-(47*$E10)=$G10,$L10,IF($BE$7-(48*$E10)=$G10,$L10,IF($BE$7-(49*$E10)=$G10,$L10,IF($BE$7-(50*$E10)=$G10,$L10,"")))))))))))))))))))))))))))))))))))))))))))))))))))</f>
        <v>2</v>
      </c>
      <c r="BF10" s="62">
        <f>IF($G10=$BF$7,$L10,IF($BF$7-$E10=$G10,$L10,IF($BF$7-(2*$E10)=$G10,$L10,IF($BF$7-(3*$E10)=$G10,$L10,IF($BF$7-(4*$E10)=$G10,$L10,IF($BF$7-(5*$E10)=$G10,$L10,IF($BF$7-(6*$E10)=$G10,$L10,IF($BF$7-(7*$E10)=$G10,$L10,IF($BF$7-(8*$E10)=$G10,$L10,IF($BF$7-(9*$E10)=$G10,$L10,IF($BF$7-(10*$E10)=$G10,$L10,IF($BF$7-(11*$E10)=$G10,$L10,IF($BF$7-(12*$E10)=$G10,$L10,IF($BF$7-(13*$E10)=$G10,$L10,IF($BF$7-(14*$E10)=$G10,$L10,IF($BF$7-(15*$E10)=$G10,$L10,IF($BF$7-(16*$E10)=$G10,$L10,IF($BF$7-(17*$E10)=$G10,$L10,IF($BF$7-(18*$E10)=$G10,$L10,IF($BF$7-(19*$E10)=$G10,$L10,IF($BF$7-(20*$E10)=$G10,$L10,IF($BF$7-(21*$E10)=$G10,$L10,IF($BF$7-(22*$E10)=$G10,$L10,IF($BF$7-(23*$E10)=$G10,$L10,IF($BF$7-(24*$E10)=$G10,$L10,IF($BF$7-(25*$E10)=$G10,$L10,IF($BF$7-(26*$E10)=$G10,$L10,IF($BF$7-(27*$E10)=$G10,$L10,IF($BF$7-(28*$E10)=$G10,$L10,IF($BF$7-(29*$E10)=$G10,$L10,IF($BF$7-(30*$E10)=$G10,$L10,IF($BF$7-(31*$E10)=$G10,$L10,IF($BF$7-(32*$E10)=$G10,$L10,IF($BF$7-(33*$E10)=$G10,$L10,IF($BF$7-(34*$E10)=$G10,$L10,IF($BF$7-(35*$E10)=$G10,$L10,IF($BF$7-(36*$E10)=$G10,$L10,IF($BF$7-(37*$E10)=$G10,$L10,IF($BF$7-(38*$E10)=$G10,$L10,IF($BF$7-(39*$E10)=$G10,$L10,IF($BF$7-(40*$E10)=$G10,$L10,IF($BF$7-(41*$E10)=$G10,$L10,IF($BF$7-(42*$E10)=$G10,$L10,IF($BF$7-(43*$E10)=$G10,$L10,IF($BF$7-(44*$E10)=$G10,$L10,IF($BF$7-(45*$E10)=$G10,$L10,IF($BF$7-(46*$E10)=$G10,$L10,IF($BF$7-(47*$E10)=$G10,$L10,IF($BF$7-(48*$E10)=$G10,$L10,IF($BF$7-(49*$E10)=$G10,$L10,IF($BF$7-(50*$E10)=$G10,$L10,"")))))))))))))))))))))))))))))))))))))))))))))))))))</f>
        <v>2</v>
      </c>
      <c r="BG10" s="62">
        <f>IF($G10=$BG$7,$L10,IF($BG$7-$E10=$G10,$L10,IF($BG$7-(2*$E10)=$G10,$L10,IF($BG$7-(3*$E10)=$G10,$L10,IF($BG$7-(4*$E10)=$G10,$L10,IF($BG$7-(5*$E10)=$G10,$L10,IF($BG$7-(6*$E10)=$G10,$L10,IF($BG$7-(7*$E10)=$G10,$L10,IF($BG$7-(8*$E10)=$G10,$L10,IF($BG$7-(9*$E10)=$G10,$L10,IF($BG$7-(10*$E10)=$G10,$L10,IF($BG$7-(11*$E10)=$G10,$L10,IF($BG$7-(12*$E10)=$G10,$L10,IF($BG$7-(13*$E10)=$G10,$L10,IF($BG$7-(14*$E10)=$G10,$L10,IF($BG$7-(15*$E10)=$G10,$L10,IF($BG$7-(16*$E10)=$G10,$L10,IF($BG$7-(17*$E10)=$G10,$L10,IF($BG$7-(18*$E10)=$G10,$L10,IF($BG$7-(19*$E10)=$G10,$L10,IF($BG$7-(20*$E10)=$G10,$L10,IF($BG$7-(21*$E10)=$G10,$L10,IF($BG$7-(22*$E10)=$G10,$L10,IF($BG$7-(23*$E10)=$G10,$L10,IF($BG$7-(24*$E10)=$G10,$L10,IF($BG$7-(25*$E10)=$G10,$L10,IF($BG$7-(26*$E10)=$G10,$L10,IF($BG$7-(27*$E10)=$G10,$L10,IF($BG$7-(28*$E10)=$G10,$L10,IF($BG$7-(29*$E10)=$G10,$L10,IF($BG$7-(30*$E10)=$G10,$L10,IF($BG$7-(31*$E10)=$G10,$L10,IF($BG$7-(32*$E10)=$G10,$L10,IF($BG$7-(33*$E10)=$G10,$L10,IF($BG$7-(34*$E10)=$G10,$L10,IF($BG$7-(35*$E10)=$G10,$L10,IF($BG$7-(36*$E10)=$G10,$L10,IF($BG$7-(37*$E10)=$G10,$L10,IF($BG$7-(38*$E10)=$G10,$L10,IF($BG$7-(39*$E10)=$G10,$L10,IF($BG$7-(40*$E10)=$G10,$L10,IF($BG$7-(41*$E10)=$G10,$L10,IF($BG$7-(42*$E10)=$G10,$L10,IF($BG$7-(43*$E10)=$G10,$L10,IF($BG$7-(44*$E10)=$G10,$L10,IF($BG$7-(45*$E10)=$G10,$L10,IF($BG$7-(46*$E10)=$G10,$L10,IF($BG$7-(47*$E10)=$G10,$L10,IF($BG$7-(48*$E10)=$G10,$L10,IF($BG$7-(49*$E10)=$G10,$L10,IF($BG$7-(50*$E10)=$G10,$L10,"")))))))))))))))))))))))))))))))))))))))))))))))))))</f>
        <v>2</v>
      </c>
      <c r="BH10" s="62">
        <f>IF($G10=$BH$7,$L10,IF($BH$7-$E10=$G10,$L10,IF($BH$7-(2*$E10)=$G10,$L10,IF($BH$7-(3*$E10)=$G10,$L10,IF($BH$7-(4*$E10)=$G10,$L10,IF($BH$7-(5*$E10)=$G10,$L10,IF($BH$7-(6*$E10)=$G10,$L10,IF($BH$7-(7*$E10)=$G10,$L10,IF($BH$7-(8*$E10)=$G10,$L10,IF($BH$7-(9*$E10)=$G10,$L10,IF($BH$7-(10*$E10)=$G10,$L10,IF($BH$7-(11*$E10)=$G10,$L10,IF($BH$7-(12*$E10)=$G10,$L10,IF($BH$7-(13*$E10)=$G10,$L10,IF($BH$7-(14*$E10)=$G10,$L10,IF($BH$7-(15*$E10)=$G10,$L10,IF($BH$7-(16*$E10)=$G10,$L10,IF($BH$7-(17*$E10)=$G10,$L10,IF($BH$7-(18*$E10)=$G10,$L10,IF($BH$7-(19*$E10)=$G10,$L10,IF($BH$7-(20*$E10)=$G10,$L10,IF($BH$7-(21*$E10)=$G10,$L10,IF($BH$7-(22*$E10)=$G10,$L10,IF($BH$7-(23*$E10)=$G10,$L10,IF($BH$7-(24*$E10)=$G10,$L10,IF($BH$7-(25*$E10)=$G10,$L10,IF($BH$7-(26*$E10)=$G10,$L10,IF($BH$7-(27*$E10)=$G10,$L10,IF($BH$7-(28*$E10)=$G10,$L10,IF($BH$7-(29*$E10)=$G10,$L10,IF($BH$7-(30*$E10)=$G10,$L10,IF($BH$7-(31*$E10)=$G10,$L10,IF($BH$7-(32*$E10)=$G10,$L10,IF($BH$7-(33*$E10)=$G10,$L10,IF($BH$7-(34*$E10)=$G10,$L10,IF($BH$7-(35*$E10)=$G10,$L10,IF($BH$7-(36*$E10)=$G10,$L10,IF($BH$7-(37*$E10)=$G10,$L10,IF($BH$7-(38*$E10)=$G10,$L10,IF($BH$7-(39*$E10)=$G10,$L10,IF($BH$7-(40*$E10)=$G10,$L10,IF($BH$7-(41*$E10)=$G10,$L10,IF($BH$7-(42*$E10)=$G10,$L10,IF($BH$7-(43*$E10)=$G10,$L10,IF($BH$7-(44*$E10)=$G10,$L10,IF($BH$7-(45*$E10)=$G10,$L10,IF($BH$7-(46*$E10)=$G10,$L10,IF($BH$7-(47*$E10)=$G10,$L10,IF($BH$7-(48*$E10)=$G10,$L10,IF($BH$7-(49*$E10)=$G10,$L10,IF($BH$7-(50*$E10)=$G10,$L10,"")))))))))))))))))))))))))))))))))))))))))))))))))))</f>
        <v>2</v>
      </c>
      <c r="BI10" s="62">
        <f>IF($G10=$BI$7,$L10,IF($BI$7-$E10=$G10,$L10,IF($BI$7-(2*$E10)=$G10,$L10,IF($BI$7-(3*$E10)=$G10,$L10,IF($BI$7-(4*$E10)=$G10,$L10,IF($BI$7-(5*$E10)=$G10,$L10,IF($BI$7-(6*$E10)=$G10,$L10,IF($BI$7-(7*$E10)=$G10,$L10,IF($BI$7-(8*$E10)=$G10,$L10,IF($BI$7-(9*$E10)=$G10,$L10,IF($BI$7-(10*$E10)=$G10,$L10,IF($BI$7-(11*$E10)=$G10,$L10,IF($BI$7-(12*$E10)=$G10,$L10,IF($BI$7-(13*$E10)=$G10,$L10,IF($BI$7-(14*$E10)=$G10,$L10,IF($BI$7-(15*$E10)=$G10,$L10,IF($BI$7-(16*$E10)=$G10,$L10,IF($BI$7-(17*$E10)=$G10,$L10,IF($BI$7-(18*$E10)=$G10,$L10,IF($BI$7-(19*$E10)=$G10,$L10,IF($BI$7-(20*$E10)=$G10,$L10,IF($BI$7-(21*$E10)=$G10,$L10,IF($BI$7-(22*$E10)=$G10,$L10,IF($BI$7-(23*$E10)=$G10,$L10,IF($BI$7-(24*$E10)=$G10,$L10,IF($BI$7-(25*$E10)=$G10,$L10,IF($BI$7-(26*$E10)=$G10,$L10,IF($BI$7-(27*$E10)=$G10,$L10,IF($BI$7-(28*$E10)=$G10,$L10,IF($BI$7-(29*$E10)=$G10,$L10,IF($BI$7-(30*$E10)=$G10,$L10,IF($BI$7-(31*$E10)=$G10,$L10,IF($BI$7-(32*$E10)=$G10,$L10,IF($BI$7-(33*$E10)=$G10,$L10,IF($BI$7-(34*$E10)=$G10,$L10,IF($BI$7-(35*$E10)=$G10,$L10,IF($BI$7-(36*$E10)=$G10,$L10,IF($BI$7-(37*$E10)=$G10,$L10,IF($BI$7-(38*$E10)=$G10,$L10,IF($BI$7-(39*$E10)=$G10,$L10,IF($BI$7-(40*$E10)=$G10,$L10,IF($BI$7-(41*$E10)=$G10,$L10,IF($BI$7-(42*$E10)=$G10,$L10,IF($BI$7-(43*$E10)=$G10,$L10,IF($BI$7-(44*$E10)=$G10,$L10,IF($BI$7-(45*$E10)=$G10,$L10,IF($BI$7-(46*$E10)=$G10,$L10,IF($BI$7-(47*$E10)=$G10,$L10,IF($BI$7-(48*$E10)=$G10,$L10,IF($BI$7-(49*$E10)=$G10,$L10,IF($BI$7-(50*$E10)=$G10,$L10,"")))))))))))))))))))))))))))))))))))))))))))))))))))</f>
        <v>2</v>
      </c>
      <c r="BJ10" s="62">
        <f>IF($G10=$BJ$7,$L10,IF($BJ$7-$E10=$G10,$L10,IF($BJ$7-(2*$E10)=$G10,$L10,IF($BJ$7-(3*$E10)=$G10,$L10,IF($BJ$7-(4*$E10)=$G10,$L10,IF($BJ$7-(5*$E10)=$G10,$L10,IF($BJ$7-(6*$E10)=$G10,$L10,IF($BJ$7-(7*$E10)=$G10,$L10,IF($BJ$7-(8*$E10)=$G10,$L10,IF($BJ$7-(9*$E10)=$G10,$L10,IF($BJ$7-(10*$E10)=$G10,$L10,IF($BJ$7-(11*$E10)=$G10,$L10,IF($BJ$7-(12*$E10)=$G10,$L10,IF($BJ$7-(13*$E10)=$G10,$L10,IF($BJ$7-(14*$E10)=$G10,$L10,IF($BJ$7-(15*$E10)=$G10,$L10,IF($BJ$7-(16*$E10)=$G10,$L10,IF($BJ$7-(17*$E10)=$G10,$L10,IF($BJ$7-(18*$E10)=$G10,$L10,IF($BJ$7-(19*$E10)=$G10,$L10,IF($BJ$7-(20*$E10)=$G10,$L10,IF($BJ$7-(21*$E10)=$G10,$L10,IF($BJ$7-(22*$E10)=$G10,$L10,IF($BJ$7-(23*$E10)=$G10,$L10,IF($BJ$7-(24*$E10)=$G10,$L10,IF($BJ$7-(25*$E10)=$G10,$L10,IF($BJ$7-(26*$E10)=$G10,$L10,IF($BJ$7-(27*$E10)=$G10,$L10,IF($BJ$7-(28*$E10)=$G10,$L10,IF($BJ$7-(29*$E10)=$G10,$L10,IF($BJ$7-(30*$E10)=$G10,$L10,IF($BJ$7-(31*$E10)=$G10,$L10,IF($BJ$7-(32*$E10)=$G10,$L10,IF($BJ$7-(33*$E10)=$G10,$L10,IF($BJ$7-(34*$E10)=$G10,$L10,IF($BJ$7-(35*$E10)=$G10,$L10,IF($BJ$7-(36*$E10)=$G10,$L10,IF($BJ$7-(37*$E10)=$G10,$L10,IF($BJ$7-(38*$E10)=$G10,$L10,IF($BJ$7-(39*$E10)=$G10,$L10,IF($BJ$7-(40*$E10)=$G10,$L10,IF($BJ$7-(41*$E10)=$G10,$L10,IF($BJ$7-(42*$E10)=$G10,$L10,IF($BJ$7-(43*$E10)=$G10,$L10,IF($BJ$7-(44*$E10)=$G10,$L10,IF($BJ$7-(45*$E10)=$G10,$L10,IF($BJ$7-(46*$E10)=$G10,$L10,IF($BJ$7-(47*$E10)=$G10,$L10,IF($BJ$7-(48*$E10)=$G10,$L10,IF($BJ$7-(49*$E10)=$G10,$L10,IF($BJ$7-(50*$E10)=$G10,$L10,"")))))))))))))))))))))))))))))))))))))))))))))))))))</f>
        <v>2</v>
      </c>
      <c r="BK10" s="62">
        <f>IF($G10=$BK$7,$L10,IF($BK$7-$E10=$G10,$L10,IF($BK$7-(2*$E10)=$G10,$L10,IF($BK$7-(3*$E10)=$G10,$L10,IF($BK$7-(4*$E10)=$G10,$L10,IF($BK$7-(5*$E10)=$G10,$L10,IF($BK$7-(6*$E10)=$G10,$L10,IF($BK$7-(7*$E10)=$G10,$L10,IF($BK$7-(8*$E10)=$G10,$L10,IF($BK$7-(9*$E10)=$G10,$L10,IF($BK$7-(10*$E10)=$G10,$L10,IF($BK$7-(11*$E10)=$G10,$L10,IF($BK$7-(12*$E10)=$G10,$L10,IF($BK$7-(13*$E10)=$G10,$L10,IF($BK$7-(14*$E10)=$G10,$L10,IF($BK$7-(15*$E10)=$G10,$L10,IF($BK$7-(16*$E10)=$G10,$L10,IF($BK$7-(17*$E10)=$G10,$L10,IF($BK$7-(18*$E10)=$G10,$L10,IF($BK$7-(19*$E10)=$G10,$L10,IF($BK$7-(20*$E10)=$G10,$L10,IF($BK$7-(21*$E10)=$G10,$L10,IF($BK$7-(22*$E10)=$G10,$L10,IF($BK$7-(23*$E10)=$G10,$L10,IF($BK$7-(24*$E10)=$G10,$L10,IF($BK$7-(25*$E10)=$G10,$L10,IF($BK$7-(26*$E10)=$G10,$L10,IF($BK$7-(27*$E10)=$G10,$L10,IF($BK$7-(28*$E10)=$G10,$L10,IF($BK$7-(29*$E10)=$G10,$L10,IF($BK$7-(30*$E10)=$G10,$L10,IF($BK$7-(31*$E10)=$G10,$L10,IF($BK$7-(32*$E10)=$G10,$L10,IF($BK$7-(33*$E10)=$G10,$L10,IF($BK$7-(34*$E10)=$G10,$L10,IF($BK$7-(35*$E10)=$G10,$L10,IF($BK$7-(36*$E10)=$G10,$L10,IF($BK$7-(37*$E10)=$G10,$L10,IF($BK$7-(38*$E10)=$G10,$L10,IF($BK$7-(39*$E10)=$G10,$L10,IF($BK$7-(40*$E10)=$G10,$L10,IF($BK$7-(41*$E10)=$G10,$L10,IF($BK$7-(42*$E10)=$G10,$L10,IF($BK$7-(43*$E10)=$G10,$L10,IF($BK$7-(44*$E10)=$G10,$L10,IF($BK$7-(45*$E10)=$G10,$L10,IF($BK$7-(46*$E10)=$G10,$L10,IF($BK$7-(47*$E10)=$G10,$L10,IF($BK$7-(48*$E10)=$G10,$L10,IF($BK$7-(49*$E10)=$G10,$L10,IF($BK$7-(50*$E10)=$G10,$L10,"")))))))))))))))))))))))))))))))))))))))))))))))))))</f>
        <v>2</v>
      </c>
      <c r="BL10" s="62">
        <f>IF($G10=$BL$7,$L10,IF($BL$7-$E10=$G10,$L10,IF($BL$7-(2*$E10)=$G10,$L10,IF($BL$7-(3*$E10)=$G10,$L10,IF($BL$7-(4*$E10)=$G10,$L10,IF($BL$7-(5*$E10)=$G10,$L10,IF($BL$7-(6*$E10)=$G10,$L10,IF($BL$7-(7*$E10)=$G10,$L10,IF($BL$7-(8*$E10)=$G10,$L10,IF($BL$7-(9*$E10)=$G10,$L10,IF($BL$7-(10*$E10)=$G10,$L10,IF($BL$7-(11*$E10)=$G10,$L10,IF($BL$7-(12*$E10)=$G10,$L10,IF($BL$7-(13*$E10)=$G10,$L10,IF($BL$7-(14*$E10)=$G10,$L10,IF($BL$7-(15*$E10)=$G10,$L10,IF($BL$7-(16*$E10)=$G10,$L10,IF($BL$7-(17*$E10)=$G10,$L10,IF($BL$7-(18*$E10)=$G10,$L10,IF($BL$7-(19*$E10)=$G10,$L10,IF($BL$7-(20*$E10)=$G10,$L10,IF($BL$7-(21*$E10)=$G10,$L10,IF($BL$7-(22*$E10)=$G10,$L10,IF($BL$7-(23*$E10)=$G10,$L10,IF($BL$7-(24*$E10)=$G10,$L10,IF($BL$7-(25*$E10)=$G10,$L10,IF($BL$7-(26*$E10)=$G10,$L10,IF($BL$7-(27*$E10)=$G10,$L10,IF($BL$7-(28*$E10)=$G10,$L10,IF($BL$7-(29*$E10)=$G10,$L10,IF($BL$7-(30*$E10)=$G10,$L10,IF($BL$7-(31*$E10)=$G10,$L10,IF($BL$7-(32*$E10)=$G10,$L10,IF($BL$7-(33*$E10)=$G10,$L10,IF($BL$7-(34*$E10)=$G10,$L10,IF($BL$7-(35*$E10)=$G10,$L10,IF($BL$7-(36*$E10)=$G10,$L10,IF($BL$7-(37*$E10)=$G10,$L10,IF($BL$7-(38*$E10)=$G10,$L10,IF($BL$7-(39*$E10)=$G10,$L10,IF($BL$7-(40*$E10)=$G10,$L10,IF($BL$7-(41*$E10)=$G10,$L10,IF($BL$7-(42*$E10)=$G10,$L10,IF($BL$7-(43*$E10)=$G10,$L10,IF($BL$7-(44*$E10)=$G10,$L10,IF($BL$7-(45*$E10)=$G10,$L10,IF($BL$7-(46*$E10)=$G10,$L10,IF($BL$7-(47*$E10)=$G10,$L10,IF($BL$7-(48*$E10)=$G10,$L10,IF($BL$7-(49*$E10)=$G10,$L10,IF($BL$7-(50*$E10)=$G10,$L10,"")))))))))))))))))))))))))))))))))))))))))))))))))))</f>
        <v>2</v>
      </c>
      <c r="BM10" s="64">
        <f>IF($G10=$BM$7,$L10,IF($BM$7-$E10=$G10,$L10,IF($BM$7-(2*$E10)=$G10,$L10,IF($BM$7-(3*$E10)=$G10,$L10,IF($BM$7-(4*$E10)=$G10,$L10,IF($BM$7-(5*$E10)=$G10,$L10,IF($BM$7-(6*$E10)=$G10,$L10,IF($BM$7-(7*$E10)=$G10,$L10,IF($BM$7-(8*$E10)=$G10,$L10,IF($BM$7-(9*$E10)=$G10,$L10,IF($BM$7-(10*$E10)=$G10,$L10,IF($BM$7-(11*$E10)=$G10,$L10,IF($BM$7-(12*$E10)=$G10,$L10,IF($BM$7-(13*$E10)=$G10,$L10,IF($BM$7-(14*$E10)=$G10,$L10,IF($BM$7-(15*$E10)=$G10,$L10,IF($BM$7-(16*$E10)=$G10,$L10,IF($BM$7-(17*$E10)=$G10,$L10,IF($BM$7-(18*$E10)=$G10,$L10,IF($BM$7-(19*$E10)=$G10,$L10,IF($BM$7-(20*$E10)=$G10,$L10,IF($BM$7-(21*$E10)=$G10,$L10,IF($BM$7-(22*$E10)=$G10,$L10,IF($BM$7-(23*$E10)=$G10,$L10,IF($BM$7-(24*$E10)=$G10,$L10,IF($BM$7-(25*$E10)=$G10,$L10,IF($BM$7-(26*$E10)=$G10,$L10,IF($BM$7-(27*$E10)=$G10,$L10,IF($BM$7-(28*$E10)=$G10,$L10,IF($BM$7-(29*$E10)=$G10,$L10,IF($BM$7-(30*$E10)=$G10,$L10,IF($BM$7-(31*$E10)=$G10,$L10,IF($BM$7-(32*$E10)=$G10,$L10,IF($BM$7-(33*$E10)=$G10,$L10,IF($BM$7-(34*$E10)=$G10,$L10,IF($BM$7-(35*$E10)=$G10,$L10,IF($BM$7-(36*$E10)=$G10,$L10,IF($BM$7-(37*$E10)=$G10,$L10,IF($BM$7-(38*$E10)=$G10,$L10,IF($BM$7-(39*$E10)=$G10,$L10,IF($BM$7-(40*$E10)=$G10,$L10,IF($BM$7-(41*$E10)=$G10,$L10,IF($BM$7-(42*$E10)=$G10,$L10,IF($BM$7-(43*$E10)=$G10,$L10,IF($BM$7-(44*$E10)=$G10,$L10,IF($BM$7-(45*$E10)=$G10,$L10,IF($BM$7-(46*$E10)=$G10,$L10,IF($BM$7-(47*$E10)=$G10,$L10,IF($BM$7-(48*$E10)=$G10,$L10,IF($BM$7-(49*$E10)=$G10,$L10,IF($BM$7-(50*$E10)=$G10,$L10,"")))))))))))))))))))))))))))))))))))))))))))))))))))</f>
        <v>2</v>
      </c>
    </row>
    <row r="11" spans="1:65" s="32" customFormat="1" ht="12.75" customHeight="1" x14ac:dyDescent="0.25">
      <c r="A11" s="26"/>
      <c r="B11" s="27" t="s">
        <v>2</v>
      </c>
      <c r="C11" s="84" t="s">
        <v>126</v>
      </c>
      <c r="D11" s="79" t="s">
        <v>126</v>
      </c>
      <c r="E11" s="28">
        <v>30</v>
      </c>
      <c r="F11" s="29">
        <v>1995</v>
      </c>
      <c r="G11" s="102">
        <v>2032</v>
      </c>
      <c r="H11" s="104" t="s">
        <v>125</v>
      </c>
      <c r="I11" s="104">
        <v>3150</v>
      </c>
      <c r="J11" s="113" t="s">
        <v>509</v>
      </c>
      <c r="K11" s="109">
        <v>600</v>
      </c>
      <c r="L11" s="104">
        <f t="shared" ref="L11:L16" si="2">K11*I11/1000</f>
        <v>1890</v>
      </c>
      <c r="M11" s="104"/>
      <c r="N11" s="31"/>
      <c r="O11" s="61" t="str">
        <f t="shared" ref="O11:O86" si="3">IF($G11=$O$7,$L11,IF($O$7-$E11=$G11,$L11,IF($O$7-(2*$E11)=$G11,$L11,IF($O$7-(3*$E11)=$G11,$L11,IF($O$7-(4*$E11)=$G11,$L11,IF($O$7-(5*$E11)=$G11,$L11,IF($O$7-(6*$E11)=$G11,$L11,IF($O$7-(7*$E11)=$G11,$L11,IF($O$7-(8*$E11)=$G11,$L11,IF($O$7-(9*$E11)=$G11,$L11,IF($O$7-(10*$E11)=$G11,$L11,IF($O$7-(11*$E11)=$G11,$L11,IF($O$7-(12*$E11)=$G11,$L11,IF($O$7-(13*$E11)=$G11,$L11,IF($O$7-(14*$E11)=$G11,$L11,IF($O$7-(15*$E11)=$G11,$L11,IF($O$7-(16*$E11)=$G11,$L11,IF($O$7-(17*$E11)=$G11,$L11,IF($O$7-(18*$E11)=$G11,$L11,IF($O$7-(19*$E11)=$G11,$L11,IF($O$7-(20*$E11)=$G11,$L11,IF($O$7-(21*$E11)=$G11,$L11,IF($O$7-(22*$E11)=$G11,$L11,IF($O$7-(23*$E11)=$G11,$L11,IF($O$7-(24*$E11)=$G11,$L11,IF($O$7-(25*$E11)=$G11,$L11,IF($O$7-(26*$E11)=$G11,$L11,IF($O$7-(27*$E11)=$G11,$L11,IF($O$7-(28*$E11)=$G11,$L11,IF($O$7-(29*$E11)=$G11,$L11,IF($O$7-(30*$E11)=$G11,$L11,IF($O$7-(31*$E11)=$G11,$L11,IF($O$7-(32*$E11)=$G11,$L11,IF($O$7-(33*$E11)=$G11,$L11,IF($O$7-(34*$E11)=$G11,$L11,IF($O$7-(35*$E11)=$G11,$L11,IF($O$7-(36*$E11)=$G11,$L11,IF($O$7-(37*$E11)=$G11,$L11,IF($O$7-(38*$E11)=$G11,$L11,IF($O$7-(39*$E11)=$G11,$L11,IF($O$7-(40*$E11)=$G11,$L11,IF($O$7-(41*$E11)=$G11,$L11,IF($O$7-(42*$E11)=$G11,$L11,IF($O$7-(43*$E11)=$G11,$L11,IF($O$7-(44*$E11)=$G11,$L11,IF($O$7-(45*$E11)=$G11,$L11,IF($O$7-(46*$E11)=$G11,$L11,IF($O$7-(47*$E11)=$G11,$L11,IF($O$7-(48*$E11)=$G11,$L11,IF($O$7-(49*$E11)=$G11,$L11,IF($O$7-(50*$E11)=$G11,$L11,"")))))))))))))))))))))))))))))))))))))))))))))))))))</f>
        <v/>
      </c>
      <c r="P11" s="62" t="str">
        <f t="shared" ref="P11:P86" si="4">IF($G11=$P$7,$L11,IF($P$7-$E11=$G11,$L11,IF($P$7-(2*$E11)=$G11,$L11,IF($P$7-(3*$E11)=$G11,$L11,IF($P$7-(4*$E11)=$G11,$L11,IF($P$7-(5*$E11)=$G11,$L11,IF($P$7-(6*$E11)=$G11,$L11,IF($P$7-(7*$E11)=$G11,$L11,IF($P$7-(8*$E11)=$G11,$L11,IF($P$7-(9*$E11)=$G11,$L11,IF($P$7-(10*$E11)=$G11,$L11,IF($P$7-(11*$E11)=$G11,$L11,IF($P$7-(12*$E11)=$G11,$L11,IF($P$7-(13*$E11)=$G11,$L11,IF($P$7-(14*$E11)=$G11,$L11,IF($P$7-(15*$E11)=$G11,$L11,IF($P$7-(16*$E11)=$G11,$L11,IF($P$7-(17*$E11)=$G11,$L11,IF($P$7-(18*$E11)=$G11,$L11,IF($P$7-(19*$E11)=$G11,$L11,IF($P$7-(20*$E11)=$G11,$L11,IF($P$7-(21*$E11)=$G11,$L11,IF($P$7-(22*$E11)=$G11,$L11,IF($P$7-(23*$E11)=$G11,$L11,IF($P$7-(24*$E11)=$G11,$L11,IF($P$7-(25*$E11)=$G11,$L11,IF($P$7-(26*$E11)=$G11,$L11,IF($P$7-(27*$E11)=$G11,$L11,IF($P$7-(28*$E11)=$G11,$L11,IF($P$7-(29*$E11)=$G11,$L11,IF($P$7-(30*$E11)=$G11,$L11,IF($P$7-(31*$E11)=$G11,$L11,IF($P$7-(32*$E11)=$G11,$L11,IF($P$7-(33*$E11)=$G11,$L11,IF($P$7-(34*$E11)=$G11,$L11,IF($P$7-(35*$E11)=$G11,$L11,IF($P$7-(36*$E11)=$G11,$L11,IF($P$7-(37*$E11)=$G11,$L11,IF($P$7-(38*$E11)=$G11,$L11,IF($P$7-(39*$E11)=$G11,$L11,IF($P$7-(40*$E11)=$G11,$L11,IF($P$7-(41*$E11)=$G11,$L11,IF($P$7-(42*$E11)=$G11,$L11,IF($P$7-(43*$E11)=$G11,$L11,IF($P$7-(44*$E11)=$G11,$L11,IF($P$7-(45*$E11)=$G11,$L11,IF($P$7-(46*$E11)=$G11,$L11,IF($P$7-(47*$E11)=$G11,$L11,IF($P$7-(48*$E11)=$G11,$L11,IF($P$7-(49*$E11)=$G11,$L11,IF($P$7-(50*$E11)=$G11,$L11,"")))))))))))))))))))))))))))))))))))))))))))))))))))</f>
        <v/>
      </c>
      <c r="Q11" s="62" t="str">
        <f t="shared" ref="Q11:Q86" si="5">IF($G11=$Q$7,$L11,IF($Q$7-$E11=$G11,$L11,IF($Q$7-(2*$E11)=$G11,$L11,IF($Q$7-(3*$E11)=$G11,$L11,IF($Q$7-(4*$E11)=$G11,$L11,IF($Q$7-(5*$E11)=$G11,$L11,IF($Q$7-(6*$E11)=$G11,$L11,IF($Q$7-(7*$E11)=$G11,$L11,IF($Q$7-(8*$E11)=$G11,$L11,IF($Q$7-(9*$E11)=$G11,$L11,IF($Q$7-(10*$E11)=$G11,$L11,IF($Q$7-(11*$E11)=$G11,$L11,IF($Q$7-(12*$E11)=$G11,$L11,IF($Q$7-(13*$E11)=$G11,$L11,IF($Q$7-(14*$E11)=$G11,$L11,IF($Q$7-(15*$E11)=$G11,$L11,IF($Q$7-(16*$E11)=$G11,$L11,IF($Q$7-(17*$E11)=$G11,$L11,IF($Q$7-(18*$E11)=$G11,$L11,IF($Q$7-(19*$E11)=$G11,$L11,IF($Q$7-(20*$E11)=$G11,$L11,IF($Q$7-(21*$E11)=$G11,$L11,IF($Q$7-(22*$E11)=$G11,$L11,IF($Q$7-(23*$E11)=$G11,$L11,IF($Q$7-(24*$E11)=$G11,$L11,IF($Q$7-(25*$E11)=$G11,$L11,IF($Q$7-(26*$E11)=$G11,$L11,IF($Q$7-(27*$E11)=$G11,$L11,IF($Q$7-(28*$E11)=$G11,$L11,IF($Q$7-(29*$E11)=$G11,$L11,IF($Q$7-(30*$E11)=$G11,$L11,IF($Q$7-(31*$E11)=$G11,$L11,IF($Q$7-(32*$E11)=$G11,$L11,IF($Q$7-(33*$E11)=$G11,$L11,IF($Q$7-(34*$E11)=$G11,$L11,IF($Q$7-(35*$E11)=$G11,$L11,IF($Q$7-(36*$E11)=$G11,$L11,IF($Q$7-(37*$E11)=$G11,$L11,IF($Q$7-(38*$E11)=$G11,$L11,IF($Q$7-(39*$E11)=$G11,$L11,IF($Q$7-(40*$E11)=$G11,$L11,IF($Q$7-(41*$E11)=$G11,$L11,IF($Q$7-(42*$E11)=$G11,$L11,IF($Q$7-(43*$E11)=$G11,$L11,IF($Q$7-(44*$E11)=$G11,$L11,IF($Q$7-(45*$E11)=$G11,$L11,IF($Q$7-(46*$E11)=$G11,$L11,IF($Q$7-(47*$E11)=$G11,$L11,IF($Q$7-(48*$E11)=$G11,$L11,IF($Q$7-(49*$E11)=$G11,$L11,IF($Q$7-(50*$E11)=$G11,$L11,"")))))))))))))))))))))))))))))))))))))))))))))))))))</f>
        <v/>
      </c>
      <c r="R11" s="62" t="str">
        <f t="shared" ref="R11:R86" si="6">IF($G11=$R$7,$L11,IF($R$7-$E11=$G11,$L11,IF($R$7-(2*$E11)=$G11,$L11,IF($R$7-(3*$E11)=$G11,$L11,IF($R$7-(4*$E11)=$G11,$L11,IF($R$7-(5*$E11)=$G11,$L11,IF($R$7-(6*$E11)=$G11,$L11,IF($R$7-(7*$E11)=$G11,$L11,IF($R$7-(8*$E11)=$G11,$L11,IF($R$7-(9*$E11)=$G11,$L11,IF($R$7-(10*$E11)=$G11,$L11,IF($R$7-(11*$E11)=$G11,$L11,IF($R$7-(12*$E11)=$G11,$L11,IF($R$7-(13*$E11)=$G11,$L11,IF($R$7-(14*$E11)=$G11,$L11,IF($R$7-(15*$E11)=$G11,$L11,IF($R$7-(16*$E11)=$G11,$L11,IF($R$7-(17*$E11)=$G11,$L11,IF($R$7-(18*$E11)=$G11,$L11,IF($R$7-(19*$E11)=$G11,$L11,IF($R$7-(20*$E11)=$G11,$L11,IF($R$7-(21*$E11)=$G11,$L11,IF($R$7-(22*$E11)=$G11,$L11,IF($R$7-(23*$E11)=$G11,$L11,IF($R$7-(24*$E11)=$G11,$L11,IF($R$7-(25*$E11)=$G11,$L11,IF($R$7-(26*$E11)=$G11,$L11,IF($R$7-(27*$E11)=$G11,$L11,IF($R$7-(28*$E11)=$G11,$L11,IF($R$7-(29*$E11)=$G11,$L11,IF($R$7-(30*$E11)=$G11,$L11,IF($R$7-(31*$E11)=$G11,$L11,IF($R$7-(32*$E11)=$G11,$L11,IF($R$7-(33*$E11)=$G11,$L11,IF($R$7-(34*$E11)=$G11,$L11,IF($R$7-(35*$E11)=$G11,$L11,IF($R$7-(36*$E11)=$G11,$L11,IF($R$7-(37*$E11)=$G11,$L11,IF($R$7-(38*$E11)=$G11,$L11,IF($R$7-(39*$E11)=$G11,$L11,IF($R$7-(40*$E11)=$G11,$L11,IF($R$7-(41*$E11)=$G11,$L11,IF($R$7-(42*$E11)=$G11,$L11,IF($R$7-(43*$E11)=$G11,$L11,IF($R$7-(44*$E11)=$G11,$L11,IF($R$7-(45*$E11)=$G11,$L11,IF($R$7-(46*$E11)=$G11,$L11,IF($R$7-(47*$E11)=$G11,$L11,IF($R$7-(48*$E11)=$G11,$L11,IF($R$7-(49*$E11)=$G11,$L11,IF($R$7-(50*$E11)=$G11,$L11,"")))))))))))))))))))))))))))))))))))))))))))))))))))</f>
        <v/>
      </c>
      <c r="S11" s="62" t="str">
        <f t="shared" ref="S11:S86" si="7">IF($G11=$S$7,$L11,IF($S$7-$E11=$G11,$L11,IF($S$7-(2*$E11)=$G11,$L11,IF($S$7-(3*$E11)=$G11,$L11,IF($S$7-(4*$E11)=$G11,$L11,IF($S$7-(5*$E11)=$G11,$L11,IF($S$7-(6*$E11)=$G11,$L11,IF($S$7-(7*$E11)=$G11,$L11,IF($S$7-(8*$E11)=$G11,$L11,IF($S$7-(9*$E11)=$G11,$L11,IF($S$7-(10*$E11)=$G11,$L11,IF($S$7-(11*$E11)=$G11,$L11,IF($S$7-(12*$E11)=$G11,$L11,IF($S$7-(13*$E11)=$G11,$L11,IF($S$7-(14*$E11)=$G11,$L11,IF($S$7-(15*$E11)=$G11,$L11,IF($S$7-(16*$E11)=$G11,$L11,IF($S$7-(17*$E11)=$G11,$L11,IF($S$7-(18*$E11)=$G11,$L11,IF($S$7-(19*$E11)=$G11,$L11,IF($S$7-(20*$E11)=$G11,$L11,IF($S$7-(21*$E11)=$G11,$L11,IF($S$7-(22*$E11)=$G11,$L11,IF($S$7-(23*$E11)=$G11,$L11,IF($S$7-(24*$E11)=$G11,$L11,IF($S$7-(25*$E11)=$G11,$L11,IF($S$7-(26*$E11)=$G11,$L11,IF($S$7-(27*$E11)=$G11,$L11,IF($S$7-(28*$E11)=$G11,$L11,IF($S$7-(29*$E11)=$G11,$L11,IF($S$7-(30*$E11)=$G11,$L11,IF($S$7-(31*$E11)=$G11,$L11,IF($S$7-(32*$E11)=$G11,$L11,IF($S$7-(33*$E11)=$G11,$L11,IF($S$7-(34*$E11)=$G11,$L11,IF($S$7-(35*$E11)=$G11,$L11,IF($S$7-(36*$E11)=$G11,$L11,IF($S$7-(37*$E11)=$G11,$L11,IF($S$7-(38*$E11)=$G11,$L11,IF($S$7-(39*$E11)=$G11,$L11,IF($S$7-(40*$E11)=$G11,$L11,IF($S$7-(41*$E11)=$G11,$L11,IF($S$7-(42*$E11)=$G11,$L11,IF($S$7-(43*$E11)=$G11,$L11,IF($S$7-(44*$E11)=$G11,$L11,IF($S$7-(45*$E11)=$G11,$L11,IF($S$7-(46*$E11)=$G11,$L11,IF($S$7-(47*$E11)=$G11,$L11,IF($S$7-(48*$E11)=$G11,$L11,IF($S$7-(49*$E11)=$G11,$L11,IF($S$7-(50*$E11)=$G11,$L11,"")))))))))))))))))))))))))))))))))))))))))))))))))))</f>
        <v/>
      </c>
      <c r="T11" s="62" t="str">
        <f t="shared" ref="T11:T86" si="8">IF($G11=$T$7,$L11,IF($T$7-$E11=$G11,$L11,IF($T$7-(2*$E11)=$G11,$L11,IF($T$7-(3*$E11)=$G11,$L11,IF($T$7-(4*$E11)=$G11,$L11,IF($T$7-(5*$E11)=$G11,$L11,IF($T$7-(6*$E11)=$G11,$L11,IF($T$7-(7*$E11)=$G11,$L11,IF($T$7-(8*$E11)=$G11,$L11,IF($T$7-(9*$E11)=$G11,$L11,IF($T$7-(10*$E11)=$G11,$L11,IF($T$7-(11*$E11)=$G11,$L11,IF($T$7-(12*$E11)=$G11,$L11,IF($T$7-(13*$E11)=$G11,$L11,IF($T$7-(14*$E11)=$G11,$L11,IF($T$7-(15*$E11)=$G11,$L11,IF($T$7-(16*$E11)=$G11,$L11,IF($T$7-(17*$E11)=$G11,$L11,IF($T$7-(18*$E11)=$G11,$L11,IF($T$7-(19*$E11)=$G11,$L11,IF($T$7-(20*$E11)=$G11,$L11,IF($T$7-(21*$E11)=$G11,$L11,IF($T$7-(22*$E11)=$G11,$L11,IF($T$7-(23*$E11)=$G11,$L11,IF($T$7-(24*$E11)=$G11,$L11,IF($T$7-(25*$E11)=$G11,$L11,IF($T$7-(26*$E11)=$G11,$L11,IF($T$7-(27*$E11)=$G11,$L11,IF($T$7-(28*$E11)=$G11,$L11,IF($T$7-(29*$E11)=$G11,$L11,IF($T$7-(30*$E11)=$G11,$L11,IF($T$7-(31*$E11)=$G11,$L11,IF($T$7-(32*$E11)=$G11,$L11,IF($T$7-(33*$E11)=$G11,$L11,IF($T$7-(34*$E11)=$G11,$L11,IF($T$7-(35*$E11)=$G11,$L11,IF($T$7-(36*$E11)=$G11,$L11,IF($T$7-(37*$E11)=$G11,$L11,IF($T$7-(38*$E11)=$G11,$L11,IF($T$7-(39*$E11)=$G11,$L11,IF($T$7-(40*$E11)=$G11,$L11,IF($T$7-(41*$E11)=$G11,$L11,IF($T$7-(42*$E11)=$G11,$L11,IF($T$7-(43*$E11)=$G11,$L11,IF($T$7-(44*$E11)=$G11,$L11,IF($T$7-(45*$E11)=$G11,$L11,IF($T$7-(46*$E11)=$G11,$L11,IF($T$7-(47*$E11)=$G11,$L11,IF($T$7-(48*$E11)=$G11,$L11,IF($T$7-(49*$E11)=$G11,$L11,IF($T$7-(50*$E11)=$G11,$L11,"")))))))))))))))))))))))))))))))))))))))))))))))))))</f>
        <v/>
      </c>
      <c r="U11" s="62" t="str">
        <f t="shared" ref="U11:U86" si="9">IF($G11=$U$7,$L11,IF($U$7-$E11=$G11,$L11,IF($U$7-(2*$E11)=$G11,$L11,IF($U$7-(3*$E11)=$G11,$L11,IF($U$7-(4*$E11)=$G11,$L11,IF($U$7-(5*$E11)=$G11,$L11,IF($U$7-(6*$E11)=$G11,$L11,IF($U$7-(7*$E11)=$G11,$L11,IF($U$7-(8*$E11)=$G11,$L11,IF($U$7-(9*$E11)=$G11,$L11,IF($U$7-(10*$E11)=$G11,$L11,IF($U$7-(11*$E11)=$G11,$L11,IF($U$7-(12*$E11)=$G11,$L11,IF($U$7-(13*$E11)=$G11,$L11,IF($U$7-(14*$E11)=$G11,$L11,IF($U$7-(15*$E11)=$G11,$L11,IF($U$7-(16*$E11)=$G11,$L11,IF($U$7-(17*$E11)=$G11,$L11,IF($U$7-(18*$E11)=$G11,$L11,IF($U$7-(19*$E11)=$G11,$L11,IF($U$7-(20*$E11)=$G11,$L11,IF($U$7-(21*$E11)=$G11,$L11,IF($U$7-(22*$E11)=$G11,$L11,IF($U$7-(23*$E11)=$G11,$L11,IF($U$7-(24*$E11)=$G11,$L11,IF($U$7-(25*$E11)=$G11,$L11,IF($U$7-(26*$E11)=$G11,$L11,IF($U$7-(27*$E11)=$G11,$L11,IF($U$7-(28*$E11)=$G11,$L11,IF($U$7-(29*$E11)=$G11,$L11,IF($U$7-(30*$E11)=$G11,$L11,IF($U$7-(31*$E11)=$G11,$L11,IF($U$7-(32*$E11)=$G11,$L11,IF($U$7-(33*$E11)=$G11,$L11,IF($U$7-(34*$E11)=$G11,$L11,IF($U$7-(35*$E11)=$G11,$L11,IF($U$7-(36*$E11)=$G11,$L11,IF($U$7-(37*$E11)=$G11,$L11,IF($U$7-(38*$E11)=$G11,$L11,IF($U$7-(39*$E11)=$G11,$L11,IF($U$7-(40*$E11)=$G11,$L11,IF($U$7-(41*$E11)=$G11,$L11,IF($U$7-(42*$E11)=$G11,$L11,IF($U$7-(43*$E11)=$G11,$L11,IF($U$7-(44*$E11)=$G11,$L11,IF($U$7-(45*$E11)=$G11,$L11,IF($U$7-(46*$E11)=$G11,$L11,IF($U$7-(47*$E11)=$G11,$L11,IF($U$7-(48*$E11)=$G11,$L11,IF($U$7-(49*$E11)=$G11,$L11,IF($U$7-(50*$E11)=$G11,$L11,"")))))))))))))))))))))))))))))))))))))))))))))))))))</f>
        <v/>
      </c>
      <c r="V11" s="62" t="str">
        <f t="shared" ref="V11:V86" si="10">IF($G11=$V$7,$L11,IF($V$7-$E11=$G11,$L11,IF($V$7-(2*$E11)=$G11,$L11,IF($V$7-(3*$E11)=$G11,$L11,IF($V$7-(4*$E11)=$G11,$L11,IF($V$7-(5*$E11)=$G11,$L11,IF($V$7-(6*$E11)=$G11,$L11,IF($V$7-(7*$E11)=$G11,$L11,IF($V$7-(8*$E11)=$G11,$L11,IF($V$7-(9*$E11)=$G11,$L11,IF($V$7-(10*$E11)=$G11,$L11,IF($V$7-(11*$E11)=$G11,$L11,IF($V$7-(12*$E11)=$G11,$L11,IF($V$7-(13*$E11)=$G11,$L11,IF($V$7-(14*$E11)=$G11,$L11,IF($V$7-(15*$E11)=$G11,$L11,IF($V$7-(16*$E11)=$G11,$L11,IF($V$7-(17*$E11)=$G11,$L11,IF($V$7-(18*$E11)=$G11,$L11,IF($V$7-(19*$E11)=$G11,$L11,IF($V$7-(20*$E11)=$G11,$L11,IF($V$7-(21*$E11)=$G11,$L11,IF($V$7-(22*$E11)=$G11,$L11,IF($V$7-(23*$E11)=$G11,$L11,IF($V$7-(24*$E11)=$G11,$L11,IF($V$7-(25*$E11)=$G11,$L11,IF($V$7-(26*$E11)=$G11,$L11,IF($V$7-(27*$E11)=$G11,$L11,IF($V$7-(28*$E11)=$G11,$L11,IF($V$7-(29*$E11)=$G11,$L11,IF($V$7-(30*$E11)=$G11,$L11,IF($V$7-(31*$E11)=$G11,$L11,IF($V$7-(32*$E11)=$G11,$L11,IF($V$7-(33*$E11)=$G11,$L11,IF($V$7-(34*$E11)=$G11,$L11,IF($V$7-(35*$E11)=$G11,$L11,IF($V$7-(36*$E11)=$G11,$L11,IF($V$7-(37*$E11)=$G11,$L11,IF($V$7-(38*$E11)=$G11,$L11,IF($V$7-(39*$E11)=$G11,$L11,IF($V$7-(40*$E11)=$G11,$L11,IF($V$7-(41*$E11)=$G11,$L11,IF($V$7-(42*$E11)=$G11,$L11,IF($V$7-(43*$E11)=$G11,$L11,IF($V$7-(44*$E11)=$G11,$L11,IF($V$7-(45*$E11)=$G11,$L11,IF($V$7-(46*$E11)=$G11,$L11,IF($V$7-(47*$E11)=$G11,$L11,IF($V$7-(48*$E11)=$G11,$L11,IF($V$7-(49*$E11)=$G11,$L11,IF($V$7-(50*$E11)=$G11,$L11,"")))))))))))))))))))))))))))))))))))))))))))))))))))</f>
        <v/>
      </c>
      <c r="W11" s="62">
        <f t="shared" ref="W11:W86" si="11">IF($G11=$W$7,$L11,IF($W$7-$E11=$G11,$L11,IF($W$7-(2*$E11)=$G11,$L11,IF($W$7-(3*$E11)=$G11,$L11,IF($W$7-(4*$E11)=$G11,$L11,IF($W$7-(5*$E11)=$G11,$L11,IF($W$7-(6*$E11)=$G11,$L11,IF($W$7-(7*$E11)=$G11,$L11,IF($W$7-(8*$E11)=$G11,$L11,IF($W$7-(9*$E11)=$G11,$L11,IF($W$7-(10*$E11)=$G11,$L11,IF($W$7-(11*$E11)=$G11,$L11,IF($W$7-(12*$E11)=$G11,$L11,IF($W$7-(13*$E11)=$G11,$L11,IF($W$7-(14*$E11)=$G11,$L11,IF($W$7-(15*$E11)=$G11,$L11,IF($W$7-(16*$E11)=$G11,$L11,IF($W$7-(17*$E11)=$G11,$L11,IF($W$7-(18*$E11)=$G11,$L11,IF($W$7-(19*$E11)=$G11,$L11,IF($W$7-(20*$E11)=$G11,$L11,IF($W$7-(21*$E11)=$G11,$L11,IF($W$7-(22*$E11)=$G11,$L11,IF($W$7-(23*$E11)=$G11,$L11,IF($W$7-(24*$E11)=$G11,$L11,IF($W$7-(25*$E11)=$G11,$L11,IF($W$7-(26*$E11)=$G11,$L11,IF($W$7-(27*$E11)=$G11,$L11,IF($W$7-(28*$E11)=$G11,$L11,IF($W$7-(29*$E11)=$G11,$L11,IF($W$7-(30*$E11)=$G11,$L11,IF($W$7-(31*$E11)=$G11,$L11,IF($W$7-(32*$E11)=$G11,$L11,IF($W$7-(33*$E11)=$G11,$L11,IF($W$7-(34*$E11)=$G11,$L11,IF($W$7-(35*$E11)=$G11,$L11,IF($W$7-(36*$E11)=$G11,$L11,IF($W$7-(37*$E11)=$G11,$L11,IF($W$7-(38*$E11)=$G11,$L11,IF($W$7-(39*$E11)=$G11,$L11,IF($W$7-(40*$E11)=$G11,$L11,IF($W$7-(41*$E11)=$G11,$L11,IF($W$7-(42*$E11)=$G11,$L11,IF($W$7-(43*$E11)=$G11,$L11,IF($W$7-(44*$E11)=$G11,$L11,IF($W$7-(45*$E11)=$G11,$L11,IF($W$7-(46*$E11)=$G11,$L11,IF($W$7-(47*$E11)=$G11,$L11,IF($W$7-(48*$E11)=$G11,$L11,IF($W$7-(49*$E11)=$G11,$L11,IF($W$7-(50*$E11)=$G11,$L11,"")))))))))))))))))))))))))))))))))))))))))))))))))))</f>
        <v>1890</v>
      </c>
      <c r="X11" s="62" t="str">
        <f t="shared" ref="X11:X86" si="12">IF($G11=$X$7,$L11,IF($X$7-$E11=$G11,$L11,IF($X$7-(2*$E11)=$G11,$L11,IF($X$7-(3*$E11)=$G11,$L11,IF($X$7-(4*$E11)=$G11,$L11,IF($X$7-(5*$E11)=$G11,$L11,IF($X$7-(6*$E11)=$G11,$L11,IF($X$7-(7*$E11)=$G11,$L11,IF($X$7-(8*$E11)=$G11,$L11,IF($X$7-(9*$E11)=$G11,$L11,IF($X$7-(10*$E11)=$G11,$L11,IF($X$7-(11*$E11)=$G11,$L11,IF($X$7-(12*$E11)=$G11,$L11,IF($X$7-(13*$E11)=$G11,$L11,IF($X$7-(14*$E11)=$G11,$L11,IF($X$7-(15*$E11)=$G11,$L11,IF($X$7-(16*$E11)=$G11,$L11,IF($X$7-(17*$E11)=$G11,$L11,IF($X$7-(18*$E11)=$G11,$L11,IF($X$7-(19*$E11)=$G11,$L11,IF($X$7-(20*$E11)=$G11,$L11,IF($X$7-(21*$E11)=$G11,$L11,IF($X$7-(22*$E11)=$G11,$L11,IF($X$7-(23*$E11)=$G11,$L11,IF($X$7-(24*$E11)=$G11,$L11,IF($X$7-(25*$E11)=$G11,$L11,IF($X$7-(26*$E11)=$G11,$L11,IF($X$7-(27*$E11)=$G11,$L11,IF($X$7-(28*$E11)=$G11,$L11,IF($X$7-(29*$E11)=$G11,$L11,IF($X$7-(30*$E11)=$G11,$L11,IF($X$7-(31*$E11)=$G11,$L11,IF($X$7-(32*$E11)=$G11,$L11,IF($X$7-(33*$E11)=$G11,$L11,IF($X$7-(34*$E11)=$G11,$L11,IF($X$7-(35*$E11)=$G11,$L11,IF($X$7-(36*$E11)=$G11,$L11,IF($X$7-(37*$E11)=$G11,$L11,IF($X$7-(38*$E11)=$G11,$L11,IF($X$7-(39*$E11)=$G11,$L11,IF($X$7-(40*$E11)=$G11,$L11,IF($X$7-(41*$E11)=$G11,$L11,IF($X$7-(42*$E11)=$G11,$L11,IF($X$7-(43*$E11)=$G11,$L11,IF($X$7-(44*$E11)=$G11,$L11,IF($X$7-(45*$E11)=$G11,$L11,IF($X$7-(46*$E11)=$G11,$L11,IF($X$7-(47*$E11)=$G11,$L11,IF($X$7-(48*$E11)=$G11,$L11,IF($X$7-(49*$E11)=$G11,$L11,IF($X$7-(50*$E11)=$G11,$L11,"")))))))))))))))))))))))))))))))))))))))))))))))))))</f>
        <v/>
      </c>
      <c r="Y11" s="62" t="str">
        <f t="shared" ref="Y11:Y86" si="13">IF($G11=$Y$7,$L11,IF($Y$7-$E11=$G11,$L11,IF($Y$7-(2*$E11)=$G11,$L11,IF($Y$7-(3*$E11)=$G11,$L11,IF($Y$7-(4*$E11)=$G11,$L11,IF($Y$7-(5*$E11)=$G11,$L11,IF($Y$7-(6*$E11)=$G11,$L11,IF($Y$7-(7*$E11)=$G11,$L11,IF($Y$7-(8*$E11)=$G11,$L11,IF($Y$7-(9*$E11)=$G11,$L11,IF($Y$7-(10*$E11)=$G11,$L11,IF($Y$7-(11*$E11)=$G11,$L11,IF($Y$7-(12*$E11)=$G11,$L11,IF($Y$7-(13*$E11)=$G11,$L11,IF($Y$7-(14*$E11)=$G11,$L11,IF($Y$7-(15*$E11)=$G11,$L11,IF($Y$7-(16*$E11)=$G11,$L11,IF($Y$7-(17*$E11)=$G11,$L11,IF($Y$7-(18*$E11)=$G11,$L11,IF($Y$7-(19*$E11)=$G11,$L11,IF($Y$7-(20*$E11)=$G11,$L11,IF($Y$7-(21*$E11)=$G11,$L11,IF($Y$7-(22*$E11)=$G11,$L11,IF($Y$7-(23*$E11)=$G11,$L11,IF($Y$7-(24*$E11)=$G11,$L11,IF($Y$7-(25*$E11)=$G11,$L11,IF($Y$7-(26*$E11)=$G11,$L11,IF($Y$7-(27*$E11)=$G11,$L11,IF($Y$7-(28*$E11)=$G11,$L11,IF($Y$7-(29*$E11)=$G11,$L11,IF($Y$7-(30*$E11)=$G11,$L11,IF($Y$7-(31*$E11)=$G11,$L11,IF($Y$7-(32*$E11)=$G11,$L11,IF($Y$7-(33*$E11)=$G11,$L11,IF($Y$7-(34*$E11)=$G11,$L11,IF($Y$7-(35*$E11)=$G11,$L11,IF($Y$7-(36*$E11)=$G11,$L11,IF($Y$7-(37*$E11)=$G11,$L11,IF($Y$7-(38*$E11)=$G11,$L11,IF($Y$7-(39*$E11)=$G11,$L11,IF($Y$7-(40*$E11)=$G11,$L11,IF($Y$7-(41*$E11)=$G11,$L11,IF($Y$7-(42*$E11)=$G11,$L11,IF($Y$7-(43*$E11)=$G11,$L11,IF($Y$7-(44*$E11)=$G11,$L11,IF($Y$7-(45*$E11)=$G11,$L11,IF($Y$7-(46*$E11)=$G11,$L11,IF($Y$7-(47*$E11)=$G11,$L11,IF($Y$7-(48*$E11)=$G11,$L11,IF($Y$7-(49*$E11)=$G11,$L11,IF($Y$7-(50*$E11)=$G11,$L11,"")))))))))))))))))))))))))))))))))))))))))))))))))))</f>
        <v/>
      </c>
      <c r="Z11" s="62" t="str">
        <f t="shared" ref="Z11:Z86" si="14">IF($G11=$Z$7,$L11,IF($Z$7-$E11=$G11,$L11,IF($Z$7-(2*$E11)=$G11,$L11,IF($Z$7-(3*$E11)=$G11,$L11,IF($Z$7-(4*$E11)=$G11,$L11,IF($Z$7-(5*$E11)=$G11,$L11,IF($Z$7-(6*$E11)=$G11,$L11,IF($Z$7-(7*$E11)=$G11,$L11,IF($Z$7-(8*$E11)=$G11,$L11,IF($Z$7-(9*$E11)=$G11,$L11,IF($Z$7-(10*$E11)=$G11,$L11,IF($Z$7-(11*$E11)=$G11,$L11,IF($Z$7-(12*$E11)=$G11,$L11,IF($Z$7-(13*$E11)=$G11,$L11,IF($Z$7-(14*$E11)=$G11,$L11,IF($Z$7-(15*$E11)=$G11,$L11,IF($Z$7-(16*$E11)=$G11,$L11,IF($Z$7-(17*$E11)=$G11,$L11,IF($Z$7-(18*$E11)=$G11,$L11,IF($Z$7-(19*$E11)=$G11,$L11,IF($Z$7-(20*$E11)=$G11,$L11,IF($Z$7-(21*$E11)=$G11,$L11,IF($Z$7-(22*$E11)=$G11,$L11,IF($Z$7-(23*$E11)=$G11,$L11,IF($Z$7-(24*$E11)=$G11,$L11,IF($Z$7-(25*$E11)=$G11,$L11,IF($Z$7-(26*$E11)=$G11,$L11,IF($Z$7-(27*$E11)=$G11,$L11,IF($Z$7-(28*$E11)=$G11,$L11,IF($Z$7-(29*$E11)=$G11,$L11,IF($Z$7-(30*$E11)=$G11,$L11,IF($Z$7-(31*$E11)=$G11,$L11,IF($Z$7-(32*$E11)=$G11,$L11,IF($Z$7-(33*$E11)=$G11,$L11,IF($Z$7-(34*$E11)=$G11,$L11,IF($Z$7-(35*$E11)=$G11,$L11,IF($Z$7-(36*$E11)=$G11,$L11,IF($Z$7-(37*$E11)=$G11,$L11,IF($Z$7-(38*$E11)=$G11,$L11,IF($Z$7-(39*$E11)=$G11,$L11,IF($Z$7-(40*$E11)=$G11,$L11,IF($Z$7-(41*$E11)=$G11,$L11,IF($Z$7-(42*$E11)=$G11,$L11,IF($Z$7-(43*$E11)=$G11,$L11,IF($Z$7-(44*$E11)=$G11,$L11,IF($Z$7-(45*$E11)=$G11,$L11,IF($Z$7-(46*$E11)=$G11,$L11,IF($Z$7-(47*$E11)=$G11,$L11,IF($Z$7-(48*$E11)=$G11,$L11,IF($Z$7-(49*$E11)=$G11,$L11,IF($Z$7-(50*$E11)=$G11,$L11,"")))))))))))))))))))))))))))))))))))))))))))))))))))</f>
        <v/>
      </c>
      <c r="AA11" s="62" t="str">
        <f t="shared" ref="AA11:AA86" si="15">IF($G11=$AA$7,$L11,IF($AA$7-$E11=$G11,$L11,IF($AA$7-(2*$E11)=$G11,$L11,IF($AA$7-(3*$E11)=$G11,$L11,IF($AA$7-(4*$E11)=$G11,$L11,IF($AA$7-(5*$E11)=$G11,$L11,IF($AA$7-(6*$E11)=$G11,$L11,IF($AA$7-(7*$E11)=$G11,$L11,IF($AA$7-(8*$E11)=$G11,$L11,IF($AA$7-(9*$E11)=$G11,$L11,IF($AA$7-(10*$E11)=$G11,$L11,IF($AA$7-(11*$E11)=$G11,$L11,IF($AA$7-(12*$E11)=$G11,$L11,IF($AA$7-(13*$E11)=$G11,$L11,IF($AA$7-(14*$E11)=$G11,$L11,IF($AA$7-(15*$E11)=$G11,$L11,IF($AA$7-(16*$E11)=$G11,$L11,IF($AA$7-(17*$E11)=$G11,$L11,IF($AA$7-(18*$E11)=$G11,$L11,IF($AA$7-(19*$E11)=$G11,$L11,IF($AA$7-(20*$E11)=$G11,$L11,IF($AA$7-(21*$E11)=$G11,$L11,IF($AA$7-(22*$E11)=$G11,$L11,IF($AA$7-(23*$E11)=$G11,$L11,IF($AA$7-(24*$E11)=$G11,$L11,IF($AA$7-(25*$E11)=$G11,$L11,IF($AA$7-(26*$E11)=$G11,$L11,IF($AA$7-(27*$E11)=$G11,$L11,IF($AA$7-(28*$E11)=$G11,$L11,IF($AA$7-(29*$E11)=$G11,$L11,IF($AA$7-(30*$E11)=$G11,$L11,IF($AA$7-(31*$E11)=$G11,$L11,IF($AA$7-(32*$E11)=$G11,$L11,IF($AA$7-(33*$E11)=$G11,$L11,IF($AA$7-(34*$E11)=$G11,$L11,IF($AA$7-(35*$E11)=$G11,$L11,IF($AA$7-(36*$E11)=$G11,$L11,IF($AA$7-(37*$E11)=$G11,$L11,IF($AA$7-(38*$E11)=$G11,$L11,IF($AA$7-(39*$E11)=$G11,$L11,IF($AA$7-(40*$E11)=$G11,$L11,IF($AA$7-(41*$E11)=$G11,$L11,IF($AA$7-(42*$E11)=$G11,$L11,IF($AA$7-(43*$E11)=$G11,$L11,IF($AA$7-(44*$E11)=$G11,$L11,IF($AA$7-(45*$E11)=$G11,$L11,IF($AA$7-(46*$E11)=$G11,$L11,IF($AA$7-(47*$E11)=$G11,$L11,IF($AA$7-(48*$E11)=$G11,$L11,IF($AA$7-(49*$E11)=$G11,$L11,IF($AA$7-(50*$E11)=$G11,$L11,"")))))))))))))))))))))))))))))))))))))))))))))))))))</f>
        <v/>
      </c>
      <c r="AB11" s="62" t="str">
        <f t="shared" ref="AB11:AB86" si="16">IF($G11=$AB$7,$L11,IF($AB$7-$E11=$G11,$L11,IF($AB$7-(2*$E11)=$G11,$L11,IF($AB$7-(3*$E11)=$G11,$L11,IF($AB$7-(4*$E11)=$G11,$L11,IF($AB$7-(5*$E11)=$G11,$L11,IF($AB$7-(6*$E11)=$G11,$L11,IF($AB$7-(7*$E11)=$G11,$L11,IF($AB$7-(8*$E11)=$G11,$L11,IF($AB$7-(9*$E11)=$G11,$L11,IF($AB$7-(10*$E11)=$G11,$L11,IF($AB$7-(11*$E11)=$G11,$L11,IF($AB$7-(12*$E11)=$G11,$L11,IF($AB$7-(13*$E11)=$G11,$L11,IF($AB$7-(14*$E11)=$G11,$L11,IF($AB$7-(15*$E11)=$G11,$L11,IF($AB$7-(16*$E11)=$G11,$L11,IF($AB$7-(17*$E11)=$G11,$L11,IF($AB$7-(18*$E11)=$G11,$L11,IF($AB$7-(19*$E11)=$G11,$L11,IF($AB$7-(20*$E11)=$G11,$L11,IF($AB$7-(21*$E11)=$G11,$L11,IF($AB$7-(22*$E11)=$G11,$L11,IF($AB$7-(23*$E11)=$G11,$L11,IF($AB$7-(24*$E11)=$G11,$L11,IF($AB$7-(25*$E11)=$G11,$L11,IF($AB$7-(26*$E11)=$G11,$L11,IF($AB$7-(27*$E11)=$G11,$L11,IF($AB$7-(28*$E11)=$G11,$L11,IF($AB$7-(29*$E11)=$G11,$L11,IF($AB$7-(30*$E11)=$G11,$L11,IF($AB$7-(31*$E11)=$G11,$L11,IF($AB$7-(32*$E11)=$G11,$L11,IF($AB$7-(33*$E11)=$G11,$L11,IF($AB$7-(34*$E11)=$G11,$L11,IF($AB$7-(35*$E11)=$G11,$L11,IF($AB$7-(36*$E11)=$G11,$L11,IF($AB$7-(37*$E11)=$G11,$L11,IF($AB$7-(38*$E11)=$G11,$L11,IF($AB$7-(39*$E11)=$G11,$L11,IF($AB$7-(40*$E11)=$G11,$L11,IF($AB$7-(41*$E11)=$G11,$L11,IF($AB$7-(42*$E11)=$G11,$L11,IF($AB$7-(43*$E11)=$G11,$L11,IF($AB$7-(44*$E11)=$G11,$L11,IF($AB$7-(45*$E11)=$G11,$L11,IF($AB$7-(46*$E11)=$G11,$L11,IF($AB$7-(47*$E11)=$G11,$L11,IF($AB$7-(48*$E11)=$G11,$L11,IF($AB$7-(49*$E11)=$G11,$L11,IF($AB$7-(50*$E11)=$G11,$L11,"")))))))))))))))))))))))))))))))))))))))))))))))))))</f>
        <v/>
      </c>
      <c r="AC11" s="62" t="str">
        <f t="shared" ref="AC11:AC86" si="17">IF($G11=$AC$7,$L11,IF($AC$7-$E11=$G11,$L11,IF($AC$7-(2*$E11)=$G11,$L11,IF($AC$7-(3*$E11)=$G11,$L11,IF($AC$7-(4*$E11)=$G11,$L11,IF($AC$7-(5*$E11)=$G11,$L11,IF($AC$7-(6*$E11)=$G11,$L11,IF($AC$7-(7*$E11)=$G11,$L11,IF($AC$7-(8*$E11)=$G11,$L11,IF($AC$7-(9*$E11)=$G11,$L11,IF($AC$7-(10*$E11)=$G11,$L11,IF($AC$7-(11*$E11)=$G11,$L11,IF($AC$7-(12*$E11)=$G11,$L11,IF($AC$7-(13*$E11)=$G11,$L11,IF($AC$7-(14*$E11)=$G11,$L11,IF($AC$7-(15*$E11)=$G11,$L11,IF($AC$7-(16*$E11)=$G11,$L11,IF($AC$7-(17*$E11)=$G11,$L11,IF($AC$7-(18*$E11)=$G11,$L11,IF($AC$7-(19*$E11)=$G11,$L11,IF($AC$7-(20*$E11)=$G11,$L11,IF($AC$7-(21*$E11)=$G11,$L11,IF($AC$7-(22*$E11)=$G11,$L11,IF($AC$7-(23*$E11)=$G11,$L11,IF($AC$7-(24*$E11)=$G11,$L11,IF($AC$7-(25*$E11)=$G11,$L11,IF($AC$7-(26*$E11)=$G11,$L11,IF($AC$7-(27*$E11)=$G11,$L11,IF($AC$7-(28*$E11)=$G11,$L11,IF($AC$7-(29*$E11)=$G11,$L11,IF($AC$7-(30*$E11)=$G11,$L11,IF($AC$7-(31*$E11)=$G11,$L11,IF($AC$7-(32*$E11)=$G11,$L11,IF($AC$7-(33*$E11)=$G11,$L11,IF($AC$7-(34*$E11)=$G11,$L11,IF($AC$7-(35*$E11)=$G11,$L11,IF($AC$7-(36*$E11)=$G11,$L11,IF($AC$7-(37*$E11)=$G11,$L11,IF($AC$7-(38*$E11)=$G11,$L11,IF($AC$7-(39*$E11)=$G11,$L11,IF($AC$7-(40*$E11)=$G11,$L11,IF($AC$7-(41*$E11)=$G11,$L11,IF($AC$7-(42*$E11)=$G11,$L11,IF($AC$7-(43*$E11)=$G11,$L11,IF($AC$7-(44*$E11)=$G11,$L11,IF($AC$7-(45*$E11)=$G11,$L11,IF($AC$7-(46*$E11)=$G11,$L11,IF($AC$7-(47*$E11)=$G11,$L11,IF($AC$7-(48*$E11)=$G11,$L11,IF($AC$7-(49*$E11)=$G11,$L11,IF($AC$7-(50*$E11)=$G11,$L11,"")))))))))))))))))))))))))))))))))))))))))))))))))))</f>
        <v/>
      </c>
      <c r="AD11" s="62" t="str">
        <f t="shared" ref="AD11:AD86" si="18">IF($G11=$AD$7,$L11,IF($AD$7-$E11=$G11,$L11,IF($AD$7-(2*$E11)=$G11,$L11,IF($AD$7-(3*$E11)=$G11,$L11,IF($AD$7-(4*$E11)=$G11,$L11,IF($AD$7-(5*$E11)=$G11,$L11,IF($AD$7-(6*$E11)=$G11,$L11,IF($AD$7-(7*$E11)=$G11,$L11,IF($AD$7-(8*$E11)=$G11,$L11,IF($AD$7-(9*$E11)=$G11,$L11,IF($AD$7-(10*$E11)=$G11,$L11,IF($AD$7-(11*$E11)=$G11,$L11,IF($AD$7-(12*$E11)=$G11,$L11,IF($AD$7-(13*$E11)=$G11,$L11,IF($AD$7-(14*$E11)=$G11,$L11,IF($AD$7-(15*$E11)=$G11,$L11,IF($AD$7-(16*$E11)=$G11,$L11,IF($AD$7-(17*$E11)=$G11,$L11,IF($AD$7-(18*$E11)=$G11,$L11,IF($AD$7-(19*$E11)=$G11,$L11,IF($AD$7-(20*$E11)=$G11,$L11,IF($AD$7-(21*$E11)=$G11,$L11,IF($AD$7-(22*$E11)=$G11,$L11,IF($AD$7-(23*$E11)=$G11,$L11,IF($AD$7-(24*$E11)=$G11,$L11,IF($AD$7-(25*$E11)=$G11,$L11,IF($AD$7-(26*$E11)=$G11,$L11,IF($AD$7-(27*$E11)=$G11,$L11,IF($AD$7-(28*$E11)=$G11,$L11,IF($AD$7-(29*$E11)=$G11,$L11,IF($AD$7-(30*$E11)=$G11,$L11,IF($AD$7-(31*$E11)=$G11,$L11,IF($AD$7-(32*$E11)=$G11,$L11,IF($AD$7-(33*$E11)=$G11,$L11,IF($AD$7-(34*$E11)=$G11,$L11,IF($AD$7-(35*$E11)=$G11,$L11,IF($AD$7-(36*$E11)=$G11,$L11,IF($AD$7-(37*$E11)=$G11,$L11,IF($AD$7-(38*$E11)=$G11,$L11,IF($AD$7-(39*$E11)=$G11,$L11,IF($AD$7-(40*$E11)=$G11,$L11,IF($AD$7-(41*$E11)=$G11,$L11,IF($AD$7-(42*$E11)=$G11,$L11,IF($AD$7-(43*$E11)=$G11,$L11,IF($AD$7-(44*$E11)=$G11,$L11,IF($AD$7-(45*$E11)=$G11,$L11,IF($AD$7-(46*$E11)=$G11,$L11,IF($AD$7-(47*$E11)=$G11,$L11,IF($AD$7-(48*$E11)=$G11,$L11,IF($AD$7-(49*$E11)=$G11,$L11,IF($AD$7-(50*$E11)=$G11,$L11,"")))))))))))))))))))))))))))))))))))))))))))))))))))</f>
        <v/>
      </c>
      <c r="AE11" s="62" t="str">
        <f t="shared" ref="AE11:AE86" si="19">IF($G11=$AE$7,$L11,IF($AE$7-$E11=$G11,$L11,IF($AE$7-(2*$E11)=$G11,$L11,IF($AE$7-(3*$E11)=$G11,$L11,IF($AE$7-(4*$E11)=$G11,$L11,IF($AE$7-(5*$E11)=$G11,$L11,IF($AE$7-(6*$E11)=$G11,$L11,IF($AE$7-(7*$E11)=$G11,$L11,IF($AE$7-(8*$E11)=$G11,$L11,IF($AE$7-(9*$E11)=$G11,$L11,IF($AE$7-(10*$E11)=$G11,$L11,IF($AE$7-(11*$E11)=$G11,$L11,IF($AE$7-(12*$E11)=$G11,$L11,IF($AE$7-(13*$E11)=$G11,$L11,IF($AE$7-(14*$E11)=$G11,$L11,IF($AE$7-(15*$E11)=$G11,$L11,IF($AE$7-(16*$E11)=$G11,$L11,IF($AE$7-(17*$E11)=$G11,$L11,IF($AE$7-(18*$E11)=$G11,$L11,IF($AE$7-(19*$E11)=$G11,$L11,IF($AE$7-(20*$E11)=$G11,$L11,IF($AE$7-(21*$E11)=$G11,$L11,IF($AE$7-(22*$E11)=$G11,$L11,IF($AE$7-(23*$E11)=$G11,$L11,IF($AE$7-(24*$E11)=$G11,$L11,IF($AE$7-(25*$E11)=$G11,$L11,IF($AE$7-(26*$E11)=$G11,$L11,IF($AE$7-(27*$E11)=$G11,$L11,IF($AE$7-(28*$E11)=$G11,$L11,IF($AE$7-(29*$E11)=$G11,$L11,IF($AE$7-(30*$E11)=$G11,$L11,IF($AE$7-(31*$E11)=$G11,$L11,IF($AE$7-(32*$E11)=$G11,$L11,IF($AE$7-(33*$E11)=$G11,$L11,IF($AE$7-(34*$E11)=$G11,$L11,IF($AE$7-(35*$E11)=$G11,$L11,IF($AE$7-(36*$E11)=$G11,$L11,IF($AE$7-(37*$E11)=$G11,$L11,IF($AE$7-(38*$E11)=$G11,$L11,IF($AE$7-(39*$E11)=$G11,$L11,IF($AE$7-(40*$E11)=$G11,$L11,IF($AE$7-(41*$E11)=$G11,$L11,IF($AE$7-(42*$E11)=$G11,$L11,IF($AE$7-(43*$E11)=$G11,$L11,IF($AE$7-(44*$E11)=$G11,$L11,IF($AE$7-(45*$E11)=$G11,$L11,IF($AE$7-(46*$E11)=$G11,$L11,IF($AE$7-(47*$E11)=$G11,$L11,IF($AE$7-(48*$E11)=$G11,$L11,IF($AE$7-(49*$E11)=$G11,$L11,IF($AE$7-(50*$E11)=$G11,$L11,"")))))))))))))))))))))))))))))))))))))))))))))))))))</f>
        <v/>
      </c>
      <c r="AF11" s="62" t="str">
        <f t="shared" ref="AF11:AF86" si="20">IF($G11=$AF$7,$L11,IF($AF$7-$E11=$G11,$L11,IF($AF$7-(2*$E11)=$G11,$L11,IF($AF$7-(3*$E11)=$G11,$L11,IF($AF$7-(4*$E11)=$G11,$L11,IF($AF$7-(5*$E11)=$G11,$L11,IF($AF$7-(6*$E11)=$G11,$L11,IF($AF$7-(7*$E11)=$G11,$L11,IF($AF$7-(8*$E11)=$G11,$L11,IF($AF$7-(9*$E11)=$G11,$L11,IF($AF$7-(10*$E11)=$G11,$L11,IF($AF$7-(11*$E11)=$G11,$L11,IF($AF$7-(12*$E11)=$G11,$L11,IF($AF$7-(13*$E11)=$G11,$L11,IF($AF$7-(14*$E11)=$G11,$L11,IF($AF$7-(15*$E11)=$G11,$L11,IF($AF$7-(16*$E11)=$G11,$L11,IF($AF$7-(17*$E11)=$G11,$L11,IF($AF$7-(18*$E11)=$G11,$L11,IF($AF$7-(19*$E11)=$G11,$L11,IF($AF$7-(20*$E11)=$G11,$L11,IF($AF$7-(21*$E11)=$G11,$L11,IF($AF$7-(22*$E11)=$G11,$L11,IF($AF$7-(23*$E11)=$G11,$L11,IF($AF$7-(24*$E11)=$G11,$L11,IF($AF$7-(25*$E11)=$G11,$L11,IF($AF$7-(26*$E11)=$G11,$L11,IF($AF$7-(27*$E11)=$G11,$L11,IF($AF$7-(28*$E11)=$G11,$L11,IF($AF$7-(29*$E11)=$G11,$L11,IF($AF$7-(30*$E11)=$G11,$L11,IF($AF$7-(31*$E11)=$G11,$L11,IF($AF$7-(32*$E11)=$G11,$L11,IF($AF$7-(33*$E11)=$G11,$L11,IF($AF$7-(34*$E11)=$G11,$L11,IF($AF$7-(35*$E11)=$G11,$L11,IF($AF$7-(36*$E11)=$G11,$L11,IF($AF$7-(37*$E11)=$G11,$L11,IF($AF$7-(38*$E11)=$G11,$L11,IF($AF$7-(39*$E11)=$G11,$L11,IF($AF$7-(40*$E11)=$G11,$L11,IF($AF$7-(41*$E11)=$G11,$L11,IF($AF$7-(42*$E11)=$G11,$L11,IF($AF$7-(43*$E11)=$G11,$L11,IF($AF$7-(44*$E11)=$G11,$L11,IF($AF$7-(45*$E11)=$G11,$L11,IF($AF$7-(46*$E11)=$G11,$L11,IF($AF$7-(47*$E11)=$G11,$L11,IF($AF$7-(48*$E11)=$G11,$L11,IF($AF$7-(49*$E11)=$G11,$L11,IF($AF$7-(50*$E11)=$G11,$L11,"")))))))))))))))))))))))))))))))))))))))))))))))))))</f>
        <v/>
      </c>
      <c r="AG11" s="62" t="str">
        <f t="shared" ref="AG11:AG86" si="21">IF($G11=$AG$7,$L11,IF($AG$7-$E11=$G11,$L11,IF($AG$7-(2*$E11)=$G11,$L11,IF($AG$7-(3*$E11)=$G11,$L11,IF($AG$7-(4*$E11)=$G11,$L11,IF($AG$7-(5*$E11)=$G11,$L11,IF($AG$7-(6*$E11)=$G11,$L11,IF($AG$7-(7*$E11)=$G11,$L11,IF($AG$7-(8*$E11)=$G11,$L11,IF($AG$7-(9*$E11)=$G11,$L11,IF($AG$7-(10*$E11)=$G11,$L11,IF($AG$7-(11*$E11)=$G11,$L11,IF($AG$7-(12*$E11)=$G11,$L11,IF($AG$7-(13*$E11)=$G11,$L11,IF($AG$7-(14*$E11)=$G11,$L11,IF($AG$7-(15*$E11)=$G11,$L11,IF($AG$7-(16*$E11)=$G11,$L11,IF($AG$7-(17*$E11)=$G11,$L11,IF($AG$7-(18*$E11)=$G11,$L11,IF($AG$7-(19*$E11)=$G11,$L11,IF($AG$7-(20*$E11)=$G11,$L11,IF($AG$7-(21*$E11)=$G11,$L11,IF($AG$7-(22*$E11)=$G11,$L11,IF($AG$7-(23*$E11)=$G11,$L11,IF($AG$7-(24*$E11)=$G11,$L11,IF($AG$7-(25*$E11)=$G11,$L11,IF($AG$7-(26*$E11)=$G11,$L11,IF($AG$7-(27*$E11)=$G11,$L11,IF($AG$7-(28*$E11)=$G11,$L11,IF($AG$7-(29*$E11)=$G11,$L11,IF($AG$7-(30*$E11)=$G11,$L11,IF($AG$7-(31*$E11)=$G11,$L11,IF($AG$7-(32*$E11)=$G11,$L11,IF($AG$7-(33*$E11)=$G11,$L11,IF($AG$7-(34*$E11)=$G11,$L11,IF($AG$7-(35*$E11)=$G11,$L11,IF($AG$7-(36*$E11)=$G11,$L11,IF($AG$7-(37*$E11)=$G11,$L11,IF($AG$7-(38*$E11)=$G11,$L11,IF($AG$7-(39*$E11)=$G11,$L11,IF($AG$7-(40*$E11)=$G11,$L11,IF($AG$7-(41*$E11)=$G11,$L11,IF($AG$7-(42*$E11)=$G11,$L11,IF($AG$7-(43*$E11)=$G11,$L11,IF($AG$7-(44*$E11)=$G11,$L11,IF($AG$7-(45*$E11)=$G11,$L11,IF($AG$7-(46*$E11)=$G11,$L11,IF($AG$7-(47*$E11)=$G11,$L11,IF($AG$7-(48*$E11)=$G11,$L11,IF($AG$7-(49*$E11)=$G11,$L11,IF($AG$7-(50*$E11)=$G11,$L11,"")))))))))))))))))))))))))))))))))))))))))))))))))))</f>
        <v/>
      </c>
      <c r="AH11" s="62" t="str">
        <f t="shared" ref="AH11:AH86" si="22">IF($G11=$AH$7,$L11,IF($AH$7-$E11=$G11,$L11,IF($AH$7-(2*$E11)=$G11,$L11,IF($AH$7-(3*$E11)=$G11,$L11,IF($AH$7-(4*$E11)=$G11,$L11,IF($AH$7-(5*$E11)=$G11,$L11,IF($AH$7-(6*$E11)=$G11,$L11,IF($AH$7-(7*$E11)=$G11,$L11,IF($AH$7-(8*$E11)=$G11,$L11,IF($AH$7-(9*$E11)=$G11,$L11,IF($AH$7-(10*$E11)=$G11,$L11,IF($AH$7-(11*$E11)=$G11,$L11,IF($AH$7-(12*$E11)=$G11,$L11,IF($AH$7-(13*$E11)=$G11,$L11,IF($AH$7-(14*$E11)=$G11,$L11,IF($AH$7-(15*$E11)=$G11,$L11,IF($AH$7-(16*$E11)=$G11,$L11,IF($AH$7-(17*$E11)=$G11,$L11,IF($AH$7-(18*$E11)=$G11,$L11,IF($AH$7-(19*$E11)=$G11,$L11,IF($AH$7-(20*$E11)=$G11,$L11,IF($AH$7-(21*$E11)=$G11,$L11,IF($AH$7-(22*$E11)=$G11,$L11,IF($AH$7-(23*$E11)=$G11,$L11,IF($AH$7-(24*$E11)=$G11,$L11,IF($AH$7-(25*$E11)=$G11,$L11,IF($AH$7-(26*$E11)=$G11,$L11,IF($AH$7-(27*$E11)=$G11,$L11,IF($AH$7-(28*$E11)=$G11,$L11,IF($AH$7-(29*$E11)=$G11,$L11,IF($AH$7-(30*$E11)=$G11,$L11,IF($AH$7-(31*$E11)=$G11,$L11,IF($AH$7-(32*$E11)=$G11,$L11,IF($AH$7-(33*$E11)=$G11,$L11,IF($AH$7-(34*$E11)=$G11,$L11,IF($AH$7-(35*$E11)=$G11,$L11,IF($AH$7-(36*$E11)=$G11,$L11,IF($AH$7-(37*$E11)=$G11,$L11,IF($AH$7-(38*$E11)=$G11,$L11,IF($AH$7-(39*$E11)=$G11,$L11,IF($AH$7-(40*$E11)=$G11,$L11,IF($AH$7-(41*$E11)=$G11,$L11,IF($AH$7-(42*$E11)=$G11,$L11,IF($AH$7-(43*$E11)=$G11,$L11,IF($AH$7-(44*$E11)=$G11,$L11,IF($AH$7-(45*$E11)=$G11,$L11,IF($AH$7-(46*$E11)=$G11,$L11,IF($AH$7-(47*$E11)=$G11,$L11,IF($AH$7-(48*$E11)=$G11,$L11,IF($AH$7-(49*$E11)=$G11,$L11,IF($AH$7-(50*$E11)=$G11,$L11,"")))))))))))))))))))))))))))))))))))))))))))))))))))</f>
        <v/>
      </c>
      <c r="AI11" s="62" t="str">
        <f t="shared" ref="AI11:AI86" si="23">IF($G11=$AI$7,$L11,IF($AI$7-$E11=$G11,$L11,IF($AI$7-(2*$E11)=$G11,$L11,IF($AI$7-(3*$E11)=$G11,$L11,IF($AI$7-(4*$E11)=$G11,$L11,IF($AI$7-(5*$E11)=$G11,$L11,IF($AI$7-(6*$E11)=$G11,$L11,IF($AI$7-(7*$E11)=$G11,$L11,IF($AI$7-(8*$E11)=$G11,$L11,IF($AI$7-(9*$E11)=$G11,$L11,IF($AI$7-(10*$E11)=$G11,$L11,IF($AI$7-(11*$E11)=$G11,$L11,IF($AI$7-(12*$E11)=$G11,$L11,IF($AI$7-(13*$E11)=$G11,$L11,IF($AI$7-(14*$E11)=$G11,$L11,IF($AI$7-(15*$E11)=$G11,$L11,IF($AI$7-(16*$E11)=$G11,$L11,IF($AI$7-(17*$E11)=$G11,$L11,IF($AI$7-(18*$E11)=$G11,$L11,IF($AI$7-(19*$E11)=$G11,$L11,IF($AI$7-(20*$E11)=$G11,$L11,IF($AI$7-(21*$E11)=$G11,$L11,IF($AI$7-(22*$E11)=$G11,$L11,IF($AI$7-(23*$E11)=$G11,$L11,IF($AI$7-(24*$E11)=$G11,$L11,IF($AI$7-(25*$E11)=$G11,$L11,IF($AI$7-(26*$E11)=$G11,$L11,IF($AI$7-(27*$E11)=$G11,$L11,IF($AI$7-(28*$E11)=$G11,$L11,IF($AI$7-(29*$E11)=$G11,$L11,IF($AI$7-(30*$E11)=$G11,$L11,IF($AI$7-(31*$E11)=$G11,$L11,IF($AI$7-(32*$E11)=$G11,$L11,IF($AI$7-(33*$E11)=$G11,$L11,IF($AI$7-(34*$E11)=$G11,$L11,IF($AI$7-(35*$E11)=$G11,$L11,IF($AI$7-(36*$E11)=$G11,$L11,IF($AI$7-(37*$E11)=$G11,$L11,IF($AI$7-(38*$E11)=$G11,$L11,IF($AI$7-(39*$E11)=$G11,$L11,IF($AI$7-(40*$E11)=$G11,$L11,IF($AI$7-(41*$E11)=$G11,$L11,IF($AI$7-(42*$E11)=$G11,$L11,IF($AI$7-(43*$E11)=$G11,$L11,IF($AI$7-(44*$E11)=$G11,$L11,IF($AI$7-(45*$E11)=$G11,$L11,IF($AI$7-(46*$E11)=$G11,$L11,IF($AI$7-(47*$E11)=$G11,$L11,IF($AI$7-(48*$E11)=$G11,$L11,IF($AI$7-(49*$E11)=$G11,$L11,IF($AI$7-(50*$E11)=$G11,$L11,"")))))))))))))))))))))))))))))))))))))))))))))))))))</f>
        <v/>
      </c>
      <c r="AJ11" s="63" t="str">
        <f t="shared" ref="AJ11:AJ86" si="24">IF($G11=$AJ$7,$L11,IF($AJ$7-$E11=$G11,$L11,IF($AJ$7-(2*$E11)=$G11,$L11,IF($AJ$7-(3*$E11)=$G11,$L11,IF($AJ$7-(4*$E11)=$G11,$L11,IF($AJ$7-(5*$E11)=$G11,$L11,IF($AJ$7-(6*$E11)=$G11,$L11,IF($AJ$7-(7*$E11)=$G11,$L11,IF($AJ$7-(8*$E11)=$G11,$L11,IF($AJ$7-(9*$E11)=$G11,$L11,IF($AJ$7-(10*$E11)=$G11,$L11,IF($AJ$7-(11*$E11)=$G11,$L11,IF($AJ$7-(12*$E11)=$G11,$L11,IF($AJ$7-(13*$E11)=$G11,$L11,IF($AJ$7-(14*$E11)=$G11,$L11,IF($AJ$7-(15*$E11)=$G11,$L11,IF($AJ$7-(16*$E11)=$G11,$L11,IF($AJ$7-(17*$E11)=$G11,$L11,IF($AJ$7-(18*$E11)=$G11,$L11,IF($AJ$7-(19*$E11)=$G11,$L11,IF($AJ$7-(20*$E11)=$G11,$L11,IF($AJ$7-(21*$E11)=$G11,$L11,IF($AJ$7-(22*$E11)=$G11,$L11,IF($AJ$7-(23*$E11)=$G11,$L11,IF($AJ$7-(24*$E11)=$G11,$L11,IF($AJ$7-(25*$E11)=$G11,$L11,IF($AJ$7-(26*$E11)=$G11,$L11,IF($AJ$7-(27*$E11)=$G11,$L11,IF($AJ$7-(28*$E11)=$G11,$L11,IF($AJ$7-(29*$E11)=$G11,$L11,IF($AJ$7-(30*$E11)=$G11,$L11,IF($AJ$7-(31*$E11)=$G11,$L11,IF($AJ$7-(32*$E11)=$G11,$L11,IF($AJ$7-(33*$E11)=$G11,$L11,IF($AJ$7-(34*$E11)=$G11,$L11,IF($AJ$7-(35*$E11)=$G11,$L11,IF($AJ$7-(36*$E11)=$G11,$L11,IF($AJ$7-(37*$E11)=$G11,$L11,IF($AJ$7-(38*$E11)=$G11,$L11,IF($AJ$7-(39*$E11)=$G11,$L11,IF($AJ$7-(40*$E11)=$G11,$L11,IF($AJ$7-(41*$E11)=$G11,$L11,IF($AJ$7-(42*$E11)=$G11,$L11,IF($AJ$7-(43*$E11)=$G11,$L11,IF($AJ$7-(44*$E11)=$G11,$L11,IF($AJ$7-(45*$E11)=$G11,$L11,IF($AJ$7-(46*$E11)=$G11,$L11,IF($AJ$7-(47*$E11)=$G11,$L11,IF($AJ$7-(48*$E11)=$G11,$L11,IF($AJ$7-(49*$E11)=$G11,$L11,IF($AJ$7-(50*$E11)=$G11,$L11,"")))))))))))))))))))))))))))))))))))))))))))))))))))</f>
        <v/>
      </c>
      <c r="AK11" s="62" t="str">
        <f t="shared" ref="AK11:AK86" si="25">IF($G11=$AK$7,$L11,IF($AK$7-$E11=$G11,$L11,IF($AK$7-(2*$E11)=$G11,$L11,IF($AK$7-(3*$E11)=$G11,$L11,IF($AK$7-(4*$E11)=$G11,$L11,IF($AK$7-(5*$E11)=$G11,$L11,IF($AK$7-(6*$E11)=$G11,$L11,IF($AK$7-(7*$E11)=$G11,$L11,IF($AK$7-(8*$E11)=$G11,$L11,IF($AK$7-(9*$E11)=$G11,$L11,IF($AK$7-(10*$E11)=$G11,$L11,IF($AK$7-(11*$E11)=$G11,$L11,IF($AK$7-(12*$E11)=$G11,$L11,IF($AK$7-(13*$E11)=$G11,$L11,IF($AK$7-(14*$E11)=$G11,$L11,IF($AK$7-(15*$E11)=$G11,$L11,IF($AK$7-(16*$E11)=$G11,$L11,IF($AK$7-(17*$E11)=$G11,$L11,IF($AK$7-(18*$E11)=$G11,$L11,IF($AK$7-(19*$E11)=$G11,$L11,IF($AK$7-(20*$E11)=$G11,$L11,IF($AK$7-(21*$E11)=$G11,$L11,IF($AK$7-(22*$E11)=$G11,$L11,IF($AK$7-(23*$E11)=$G11,$L11,IF($AK$7-(24*$E11)=$G11,$L11,IF($AK$7-(25*$E11)=$G11,$L11,IF($AK$7-(26*$E11)=$G11,$L11,IF($AK$7-(27*$E11)=$G11,$L11,IF($AK$7-(28*$E11)=$G11,$L11,IF($AK$7-(29*$E11)=$G11,$L11,IF($AK$7-(30*$E11)=$G11,$L11,IF($AK$7-(31*$E11)=$G11,$L11,IF($AK$7-(32*$E11)=$G11,$L11,IF($AK$7-(33*$E11)=$G11,$L11,IF($AK$7-(34*$E11)=$G11,$L11,IF($AK$7-(35*$E11)=$G11,$L11,IF($AK$7-(36*$E11)=$G11,$L11,IF($AK$7-(37*$E11)=$G11,$L11,IF($AK$7-(38*$E11)=$G11,$L11,IF($AK$7-(39*$E11)=$G11,$L11,IF($AK$7-(40*$E11)=$G11,$L11,IF($AK$7-(41*$E11)=$G11,$L11,IF($AK$7-(42*$E11)=$G11,$L11,IF($AK$7-(43*$E11)=$G11,$L11,IF($AK$7-(44*$E11)=$G11,$L11,IF($AK$7-(45*$E11)=$G11,$L11,IF($AK$7-(46*$E11)=$G11,$L11,IF($AK$7-(47*$E11)=$G11,$L11,IF($AK$7-(48*$E11)=$G11,$L11,IF($AK$7-(49*$E11)=$G11,$L11,IF($AK$7-(50*$E11)=$G11,$L11,"")))))))))))))))))))))))))))))))))))))))))))))))))))</f>
        <v/>
      </c>
      <c r="AL11" s="62" t="str">
        <f t="shared" ref="AL11:AL86" si="26">IF($G11=$AL$7,$L11,IF($AL$7-$E11=$G11,$L11,IF($AL$7-(2*$E11)=$G11,$L11,IF($AL$7-(3*$E11)=$G11,$L11,IF($AL$7-(4*$E11)=$G11,$L11,IF($AL$7-(5*$E11)=$G11,$L11,IF($AL$7-(6*$E11)=$G11,$L11,IF($AL$7-(7*$E11)=$G11,$L11,IF($AL$7-(8*$E11)=$G11,$L11,IF($AL$7-(9*$E11)=$G11,$L11,IF($AL$7-(10*$E11)=$G11,$L11,IF($AL$7-(11*$E11)=$G11,$L11,IF($AL$7-(12*$E11)=$G11,$L11,IF($AL$7-(13*$E11)=$G11,$L11,IF($AL$7-(14*$E11)=$G11,$L11,IF($AL$7-(15*$E11)=$G11,$L11,IF($AL$7-(16*$E11)=$G11,$L11,IF($AL$7-(17*$E11)=$G11,$L11,IF($AL$7-(18*$E11)=$G11,$L11,IF($AL$7-(19*$E11)=$G11,$L11,IF($AL$7-(20*$E11)=$G11,$L11,IF($AL$7-(21*$E11)=$G11,$L11,IF($AL$7-(22*$E11)=$G11,$L11,IF($AL$7-(23*$E11)=$G11,$L11,IF($AL$7-(24*$E11)=$G11,$L11,IF($AL$7-(25*$E11)=$G11,$L11,IF($AL$7-(26*$E11)=$G11,$L11,IF($AL$7-(27*$E11)=$G11,$L11,IF($AL$7-(28*$E11)=$G11,$L11,IF($AL$7-(29*$E11)=$G11,$L11,IF($AL$7-(30*$E11)=$G11,$L11,IF($AL$7-(31*$E11)=$G11,$L11,IF($AL$7-(32*$E11)=$G11,$L11,IF($AL$7-(33*$E11)=$G11,$L11,IF($AL$7-(34*$E11)=$G11,$L11,IF($AL$7-(35*$E11)=$G11,$L11,IF($AL$7-(36*$E11)=$G11,$L11,IF($AL$7-(37*$E11)=$G11,$L11,IF($AL$7-(38*$E11)=$G11,$L11,IF($AL$7-(39*$E11)=$G11,$L11,IF($AL$7-(40*$E11)=$G11,$L11,IF($AL$7-(41*$E11)=$G11,$L11,IF($AL$7-(42*$E11)=$G11,$L11,IF($AL$7-(43*$E11)=$G11,$L11,IF($AL$7-(44*$E11)=$G11,$L11,IF($AL$7-(45*$E11)=$G11,$L11,IF($AL$7-(46*$E11)=$G11,$L11,IF($AL$7-(47*$E11)=$G11,$L11,IF($AL$7-(48*$E11)=$G11,$L11,IF($AL$7-(49*$E11)=$G11,$L11,IF($AL$7-(50*$E11)=$G11,$L11,"")))))))))))))))))))))))))))))))))))))))))))))))))))</f>
        <v/>
      </c>
      <c r="AM11" s="62" t="str">
        <f t="shared" ref="AM11:AM86" si="27">IF($G11=$AM$7,$L11,IF($AM$7-$E11=$G11,$L11,IF($AM$7-(2*$E11)=$G11,$L11,IF($AM$7-(3*$E11)=$G11,$L11,IF($AM$7-(4*$E11)=$G11,$L11,IF($AM$7-(5*$E11)=$G11,$L11,IF($AM$7-(6*$E11)=$G11,$L11,IF($AM$7-(7*$E11)=$G11,$L11,IF($AM$7-(8*$E11)=$G11,$L11,IF($AM$7-(9*$E11)=$G11,$L11,IF($AM$7-(10*$E11)=$G11,$L11,IF($AM$7-(11*$E11)=$G11,$L11,IF($AM$7-(12*$E11)=$G11,$L11,IF($AM$7-(13*$E11)=$G11,$L11,IF($AM$7-(14*$E11)=$G11,$L11,IF($AM$7-(15*$E11)=$G11,$L11,IF($AM$7-(16*$E11)=$G11,$L11,IF($AM$7-(17*$E11)=$G11,$L11,IF($AM$7-(18*$E11)=$G11,$L11,IF($AM$7-(19*$E11)=$G11,$L11,IF($AM$7-(20*$E11)=$G11,$L11,IF($AM$7-(21*$E11)=$G11,$L11,IF($AM$7-(22*$E11)=$G11,$L11,IF($AM$7-(23*$E11)=$G11,$L11,IF($AM$7-(24*$E11)=$G11,$L11,IF($AM$7-(25*$E11)=$G11,$L11,IF($AM$7-(26*$E11)=$G11,$L11,IF($AM$7-(27*$E11)=$G11,$L11,IF($AM$7-(28*$E11)=$G11,$L11,IF($AM$7-(29*$E11)=$G11,$L11,IF($AM$7-(30*$E11)=$G11,$L11,IF($AM$7-(31*$E11)=$G11,$L11,IF($AM$7-(32*$E11)=$G11,$L11,IF($AM$7-(33*$E11)=$G11,$L11,IF($AM$7-(34*$E11)=$G11,$L11,IF($AM$7-(35*$E11)=$G11,$L11,IF($AM$7-(36*$E11)=$G11,$L11,IF($AM$7-(37*$E11)=$G11,$L11,IF($AM$7-(38*$E11)=$G11,$L11,IF($AM$7-(39*$E11)=$G11,$L11,IF($AM$7-(40*$E11)=$G11,$L11,IF($AM$7-(41*$E11)=$G11,$L11,IF($AM$7-(42*$E11)=$G11,$L11,IF($AM$7-(43*$E11)=$G11,$L11,IF($AM$7-(44*$E11)=$G11,$L11,IF($AM$7-(45*$E11)=$G11,$L11,IF($AM$7-(46*$E11)=$G11,$L11,IF($AM$7-(47*$E11)=$G11,$L11,IF($AM$7-(48*$E11)=$G11,$L11,IF($AM$7-(49*$E11)=$G11,$L11,IF($AM$7-(50*$E11)=$G11,$L11,"")))))))))))))))))))))))))))))))))))))))))))))))))))</f>
        <v/>
      </c>
      <c r="AN11" s="63" t="str">
        <f t="shared" ref="AN11:AN86" si="28">IF($G11=$AN$7,$L11,IF($AN$7-$E11=$G11,$L11,IF($AN$7-(2*$E11)=$G11,$L11,IF($AN$7-(3*$E11)=$G11,$L11,IF($AN$7-(4*$E11)=$G11,$L11,IF($AN$7-(5*$E11)=$G11,$L11,IF($AN$7-(6*$E11)=$G11,$L11,IF($AN$7-(7*$E11)=$G11,$L11,IF($AN$7-(8*$E11)=$G11,$L11,IF($AN$7-(9*$E11)=$G11,$L11,IF($AN$7-(10*$E11)=$G11,$L11,IF($AN$7-(11*$E11)=$G11,$L11,IF($AN$7-(12*$E11)=$G11,$L11,IF($AN$7-(13*$E11)=$G11,$L11,IF($AN$7-(14*$E11)=$G11,$L11,IF($AN$7-(15*$E11)=$G11,$L11,IF($AN$7-(16*$E11)=$G11,$L11,IF($AN$7-(17*$E11)=$G11,$L11,IF($AN$7-(18*$E11)=$G11,$L11,IF($AN$7-(19*$E11)=$G11,$L11,IF($AN$7-(20*$E11)=$G11,$L11,IF($AN$7-(21*$E11)=$G11,$L11,IF($AN$7-(22*$E11)=$G11,$L11,IF($AN$7-(23*$E11)=$G11,$L11,IF($AN$7-(24*$E11)=$G11,$L11,IF($AN$7-(25*$E11)=$G11,$L11,IF($AN$7-(26*$E11)=$G11,$L11,IF($AN$7-(27*$E11)=$G11,$L11,IF($AN$7-(28*$E11)=$G11,$L11,IF($AN$7-(29*$E11)=$G11,$L11,IF($AN$7-(30*$E11)=$G11,$L11,IF($AN$7-(31*$E11)=$G11,$L11,IF($AN$7-(32*$E11)=$G11,$L11,IF($AN$7-(33*$E11)=$G11,$L11,IF($AN$7-(34*$E11)=$G11,$L11,IF($AN$7-(35*$E11)=$G11,$L11,IF($AN$7-(36*$E11)=$G11,$L11,IF($AN$7-(37*$E11)=$G11,$L11,IF($AN$7-(38*$E11)=$G11,$L11,IF($AN$7-(39*$E11)=$G11,$L11,IF($AN$7-(40*$E11)=$G11,$L11,IF($AN$7-(41*$E11)=$G11,$L11,IF($AN$7-(42*$E11)=$G11,$L11,IF($AN$7-(43*$E11)=$G11,$L11,IF($AN$7-(44*$E11)=$G11,$L11,IF($AN$7-(45*$E11)=$G11,$L11,IF($AN$7-(46*$E11)=$G11,$L11,IF($AN$7-(47*$E11)=$G11,$L11,IF($AN$7-(48*$E11)=$G11,$L11,IF($AN$7-(49*$E11)=$G11,$L11,IF($AN$7-(50*$E11)=$G11,$L11,"")))))))))))))))))))))))))))))))))))))))))))))))))))</f>
        <v/>
      </c>
      <c r="AO11" s="62" t="str">
        <f t="shared" ref="AO11:AO86" si="29">IF($G11=$AO$7,$L11,IF($AO$7-$E11=$G11,$L11,IF($AO$7-(2*$E11)=$G11,$L11,IF($AO$7-(3*$E11)=$G11,$L11,IF($AO$7-(4*$E11)=$G11,$L11,IF($AO$7-(5*$E11)=$G11,$L11,IF($AO$7-(6*$E11)=$G11,$L11,IF($AO$7-(7*$E11)=$G11,$L11,IF($AO$7-(8*$E11)=$G11,$L11,IF($AO$7-(9*$E11)=$G11,$L11,IF($AO$7-(10*$E11)=$G11,$L11,IF($AO$7-(11*$E11)=$G11,$L11,IF($AO$7-(12*$E11)=$G11,$L11,IF($AO$7-(13*$E11)=$G11,$L11,IF($AO$7-(14*$E11)=$G11,$L11,IF($AO$7-(15*$E11)=$G11,$L11,IF($AO$7-(16*$E11)=$G11,$L11,IF($AO$7-(17*$E11)=$G11,$L11,IF($AO$7-(18*$E11)=$G11,$L11,IF($AO$7-(19*$E11)=$G11,$L11,IF($AO$7-(20*$E11)=$G11,$L11,IF($AO$7-(21*$E11)=$G11,$L11,IF($AO$7-(22*$E11)=$G11,$L11,IF($AO$7-(23*$E11)=$G11,$L11,IF($AO$7-(24*$E11)=$G11,$L11,IF($AO$7-(25*$E11)=$G11,$L11,IF($AO$7-(26*$E11)=$G11,$L11,IF($AO$7-(27*$E11)=$G11,$L11,IF($AO$7-(28*$E11)=$G11,$L11,IF($AO$7-(29*$E11)=$G11,$L11,IF($AO$7-(30*$E11)=$G11,$L11,IF($AO$7-(31*$E11)=$G11,$L11,IF($AO$7-(32*$E11)=$G11,$L11,IF($AO$7-(33*$E11)=$G11,$L11,IF($AO$7-(34*$E11)=$G11,$L11,IF($AO$7-(35*$E11)=$G11,$L11,IF($AO$7-(36*$E11)=$G11,$L11,IF($AO$7-(37*$E11)=$G11,$L11,IF($AO$7-(38*$E11)=$G11,$L11,IF($AO$7-(39*$E11)=$G11,$L11,IF($AO$7-(40*$E11)=$G11,$L11,IF($AO$7-(41*$E11)=$G11,$L11,IF($AO$7-(42*$E11)=$G11,$L11,IF($AO$7-(43*$E11)=$G11,$L11,IF($AO$7-(44*$E11)=$G11,$L11,IF($AO$7-(45*$E11)=$G11,$L11,IF($AO$7-(46*$E11)=$G11,$L11,IF($AO$7-(47*$E11)=$G11,$L11,IF($AO$7-(48*$E11)=$G11,$L11,IF($AO$7-(49*$E11)=$G11,$L11,IF($AO$7-(50*$E11)=$G11,$L11,"")))))))))))))))))))))))))))))))))))))))))))))))))))</f>
        <v/>
      </c>
      <c r="AP11" s="62" t="str">
        <f t="shared" ref="AP11:AP86" si="30">IF($G11=$AP$7,$L11,IF($AP$7-$E11=$G11,$L11,IF($AP$7-(2*$E11)=$G11,$L11,IF($AP$7-(3*$E11)=$G11,$L11,IF($AP$7-(4*$E11)=$G11,$L11,IF($AP$7-(5*$E11)=$G11,$L11,IF($AP$7-(6*$E11)=$G11,$L11,IF($AP$7-(7*$E11)=$G11,$L11,IF($AP$7-(8*$E11)=$G11,$L11,IF($AP$7-(9*$E11)=$G11,$L11,IF($AP$7-(10*$E11)=$G11,$L11,IF($AP$7-(11*$E11)=$G11,$L11,IF($AP$7-(12*$E11)=$G11,$L11,IF($AP$7-(13*$E11)=$G11,$L11,IF($AP$7-(14*$E11)=$G11,$L11,IF($AP$7-(15*$E11)=$G11,$L11,IF($AP$7-(16*$E11)=$G11,$L11,IF($AP$7-(17*$E11)=$G11,$L11,IF($AP$7-(18*$E11)=$G11,$L11,IF($AP$7-(19*$E11)=$G11,$L11,IF($AP$7-(20*$E11)=$G11,$L11,IF($AP$7-(21*$E11)=$G11,$L11,IF($AP$7-(22*$E11)=$G11,$L11,IF($AP$7-(23*$E11)=$G11,$L11,IF($AP$7-(24*$E11)=$G11,$L11,IF($AP$7-(25*$E11)=$G11,$L11,IF($AP$7-(26*$E11)=$G11,$L11,IF($AP$7-(27*$E11)=$G11,$L11,IF($AP$7-(28*$E11)=$G11,$L11,IF($AP$7-(29*$E11)=$G11,$L11,IF($AP$7-(30*$E11)=$G11,$L11,IF($AP$7-(31*$E11)=$G11,$L11,IF($AP$7-(32*$E11)=$G11,$L11,IF($AP$7-(33*$E11)=$G11,$L11,IF($AP$7-(34*$E11)=$G11,$L11,IF($AP$7-(35*$E11)=$G11,$L11,IF($AP$7-(36*$E11)=$G11,$L11,IF($AP$7-(37*$E11)=$G11,$L11,IF($AP$7-(38*$E11)=$G11,$L11,IF($AP$7-(39*$E11)=$G11,$L11,IF($AP$7-(40*$E11)=$G11,$L11,IF($AP$7-(41*$E11)=$G11,$L11,IF($AP$7-(42*$E11)=$G11,$L11,IF($AP$7-(43*$E11)=$G11,$L11,IF($AP$7-(44*$E11)=$G11,$L11,IF($AP$7-(45*$E11)=$G11,$L11,IF($AP$7-(46*$E11)=$G11,$L11,IF($AP$7-(47*$E11)=$G11,$L11,IF($AP$7-(48*$E11)=$G11,$L11,IF($AP$7-(49*$E11)=$G11,$L11,IF($AP$7-(50*$E11)=$G11,$L11,"")))))))))))))))))))))))))))))))))))))))))))))))))))</f>
        <v/>
      </c>
      <c r="AQ11" s="62" t="str">
        <f t="shared" ref="AQ11:AQ86" si="31">IF($G11=$AQ$7,$L11,IF($AQ$7-$E11=$G11,$L11,IF($AQ$7-(2*$E11)=$G11,$L11,IF($AQ$7-(3*$E11)=$G11,$L11,IF($AQ$7-(4*$E11)=$G11,$L11,IF($AQ$7-(5*$E11)=$G11,$L11,IF($AQ$7-(6*$E11)=$G11,$L11,IF($AQ$7-(7*$E11)=$G11,$L11,IF($AQ$7-(8*$E11)=$G11,$L11,IF($AQ$7-(9*$E11)=$G11,$L11,IF($AQ$7-(10*$E11)=$G11,$L11,IF($AQ$7-(11*$E11)=$G11,$L11,IF($AQ$7-(12*$E11)=$G11,$L11,IF($AQ$7-(13*$E11)=$G11,$L11,IF($AQ$7-(14*$E11)=$G11,$L11,IF($AQ$7-(15*$E11)=$G11,$L11,IF($AQ$7-(16*$E11)=$G11,$L11,IF($AQ$7-(17*$E11)=$G11,$L11,IF($AQ$7-(18*$E11)=$G11,$L11,IF($AQ$7-(19*$E11)=$G11,$L11,IF($AQ$7-(20*$E11)=$G11,$L11,IF($AQ$7-(21*$E11)=$G11,$L11,IF($AQ$7-(22*$E11)=$G11,$L11,IF($AQ$7-(23*$E11)=$G11,$L11,IF($AQ$7-(24*$E11)=$G11,$L11,IF($AQ$7-(25*$E11)=$G11,$L11,IF($AQ$7-(26*$E11)=$G11,$L11,IF($AQ$7-(27*$E11)=$G11,$L11,IF($AQ$7-(28*$E11)=$G11,$L11,IF($AQ$7-(29*$E11)=$G11,$L11,IF($AQ$7-(30*$E11)=$G11,$L11,IF($AQ$7-(31*$E11)=$G11,$L11,IF($AQ$7-(32*$E11)=$G11,$L11,IF($AQ$7-(33*$E11)=$G11,$L11,IF($AQ$7-(34*$E11)=$G11,$L11,IF($AQ$7-(35*$E11)=$G11,$L11,IF($AQ$7-(36*$E11)=$G11,$L11,IF($AQ$7-(37*$E11)=$G11,$L11,IF($AQ$7-(38*$E11)=$G11,$L11,IF($AQ$7-(39*$E11)=$G11,$L11,IF($AQ$7-(40*$E11)=$G11,$L11,IF($AQ$7-(41*$E11)=$G11,$L11,IF($AQ$7-(42*$E11)=$G11,$L11,IF($AQ$7-(43*$E11)=$G11,$L11,IF($AQ$7-(44*$E11)=$G11,$L11,IF($AQ$7-(45*$E11)=$G11,$L11,IF($AQ$7-(46*$E11)=$G11,$L11,IF($AQ$7-(47*$E11)=$G11,$L11,IF($AQ$7-(48*$E11)=$G11,$L11,IF($AQ$7-(49*$E11)=$G11,$L11,IF($AQ$7-(50*$E11)=$G11,$L11,"")))))))))))))))))))))))))))))))))))))))))))))))))))</f>
        <v/>
      </c>
      <c r="AR11" s="62" t="str">
        <f t="shared" ref="AR11:AR86" si="32">IF($G11=$AR$7,$L11,IF($AR$7-$E11=$G11,$L11,IF($AR$7-(2*$E11)=$G11,$L11,IF($AR$7-(3*$E11)=$G11,$L11,IF($AR$7-(4*$E11)=$G11,$L11,IF($AR$7-(5*$E11)=$G11,$L11,IF($AR$7-(6*$E11)=$G11,$L11,IF($AR$7-(7*$E11)=$G11,$L11,IF($AR$7-(8*$E11)=$G11,$L11,IF($AR$7-(9*$E11)=$G11,$L11,IF($AR$7-(10*$E11)=$G11,$L11,IF($AR$7-(11*$E11)=$G11,$L11,IF($AR$7-(12*$E11)=$G11,$L11,IF($AR$7-(13*$E11)=$G11,$L11,IF($AR$7-(14*$E11)=$G11,$L11,IF($AR$7-(15*$E11)=$G11,$L11,IF($AR$7-(16*$E11)=$G11,$L11,IF($AR$7-(17*$E11)=$G11,$L11,IF($AR$7-(18*$E11)=$G11,$L11,IF($AR$7-(19*$E11)=$G11,$L11,IF($AR$7-(20*$E11)=$G11,$L11,IF($AR$7-(21*$E11)=$G11,$L11,IF($AR$7-(22*$E11)=$G11,$L11,IF($AR$7-(23*$E11)=$G11,$L11,IF($AR$7-(24*$E11)=$G11,$L11,IF($AR$7-(25*$E11)=$G11,$L11,IF($AR$7-(26*$E11)=$G11,$L11,IF($AR$7-(27*$E11)=$G11,$L11,IF($AR$7-(28*$E11)=$G11,$L11,IF($AR$7-(29*$E11)=$G11,$L11,IF($AR$7-(30*$E11)=$G11,$L11,IF($AR$7-(31*$E11)=$G11,$L11,IF($AR$7-(32*$E11)=$G11,$L11,IF($AR$7-(33*$E11)=$G11,$L11,IF($AR$7-(34*$E11)=$G11,$L11,IF($AR$7-(35*$E11)=$G11,$L11,IF($AR$7-(36*$E11)=$G11,$L11,IF($AR$7-(37*$E11)=$G11,$L11,IF($AR$7-(38*$E11)=$G11,$L11,IF($AR$7-(39*$E11)=$G11,$L11,IF($AR$7-(40*$E11)=$G11,$L11,IF($AR$7-(41*$E11)=$G11,$L11,IF($AR$7-(42*$E11)=$G11,$L11,IF($AR$7-(43*$E11)=$G11,$L11,IF($AR$7-(44*$E11)=$G11,$L11,IF($AR$7-(45*$E11)=$G11,$L11,IF($AR$7-(46*$E11)=$G11,$L11,IF($AR$7-(47*$E11)=$G11,$L11,IF($AR$7-(48*$E11)=$G11,$L11,IF($AR$7-(49*$E11)=$G11,$L11,IF($AR$7-(50*$E11)=$G11,$L11,"")))))))))))))))))))))))))))))))))))))))))))))))))))</f>
        <v/>
      </c>
      <c r="AS11" s="62" t="str">
        <f t="shared" ref="AS11:AS86" si="33">IF($G11=$AS$7,$L11,IF($AS$7-$E11=$G11,$L11,IF($AS$7-(2*$E11)=$G11,$L11,IF($AS$7-(3*$E11)=$G11,$L11,IF($AS$7-(4*$E11)=$G11,$L11,IF($AS$7-(5*$E11)=$G11,$L11,IF($AS$7-(6*$E11)=$G11,$L11,IF($AS$7-(7*$E11)=$G11,$L11,IF($AS$7-(8*$E11)=$G11,$L11,IF($AS$7-(9*$E11)=$G11,$L11,IF($AS$7-(10*$E11)=$G11,$L11,IF($AS$7-(11*$E11)=$G11,$L11,IF($AS$7-(12*$E11)=$G11,$L11,IF($AS$7-(13*$E11)=$G11,$L11,IF($AS$7-(14*$E11)=$G11,$L11,IF($AS$7-(15*$E11)=$G11,$L11,IF($AS$7-(16*$E11)=$G11,$L11,IF($AS$7-(17*$E11)=$G11,$L11,IF($AS$7-(18*$E11)=$G11,$L11,IF($AS$7-(19*$E11)=$G11,$L11,IF($AS$7-(20*$E11)=$G11,$L11,IF($AS$7-(21*$E11)=$G11,$L11,IF($AS$7-(22*$E11)=$G11,$L11,IF($AS$7-(23*$E11)=$G11,$L11,IF($AS$7-(24*$E11)=$G11,$L11,IF($AS$7-(25*$E11)=$G11,$L11,IF($AS$7-(26*$E11)=$G11,$L11,IF($AS$7-(27*$E11)=$G11,$L11,IF($AS$7-(28*$E11)=$G11,$L11,IF($AS$7-(29*$E11)=$G11,$L11,IF($AS$7-(30*$E11)=$G11,$L11,IF($AS$7-(31*$E11)=$G11,$L11,IF($AS$7-(32*$E11)=$G11,$L11,IF($AS$7-(33*$E11)=$G11,$L11,IF($AS$7-(34*$E11)=$G11,$L11,IF($AS$7-(35*$E11)=$G11,$L11,IF($AS$7-(36*$E11)=$G11,$L11,IF($AS$7-(37*$E11)=$G11,$L11,IF($AS$7-(38*$E11)=$G11,$L11,IF($AS$7-(39*$E11)=$G11,$L11,IF($AS$7-(40*$E11)=$G11,$L11,IF($AS$7-(41*$E11)=$G11,$L11,IF($AS$7-(42*$E11)=$G11,$L11,IF($AS$7-(43*$E11)=$G11,$L11,IF($AS$7-(44*$E11)=$G11,$L11,IF($AS$7-(45*$E11)=$G11,$L11,IF($AS$7-(46*$E11)=$G11,$L11,IF($AS$7-(47*$E11)=$G11,$L11,IF($AS$7-(48*$E11)=$G11,$L11,IF($AS$7-(49*$E11)=$G11,$L11,IF($AS$7-(50*$E11)=$G11,$L11,"")))))))))))))))))))))))))))))))))))))))))))))))))))</f>
        <v/>
      </c>
      <c r="AT11" s="62" t="str">
        <f t="shared" ref="AT11:AT86" si="34">IF($G11=$AT$7,$L11,IF($AT$7-$E11=$G11,$L11,IF($AT$7-(2*$E11)=$G11,$L11,IF($AT$7-(3*$E11)=$G11,$L11,IF($AT$7-(4*$E11)=$G11,$L11,IF($AT$7-(5*$E11)=$G11,$L11,IF($AT$7-(6*$E11)=$G11,$L11,IF($AT$7-(7*$E11)=$G11,$L11,IF($AT$7-(8*$E11)=$G11,$L11,IF($AT$7-(9*$E11)=$G11,$L11,IF($AT$7-(10*$E11)=$G11,$L11,IF($AT$7-(11*$E11)=$G11,$L11,IF($AT$7-(12*$E11)=$G11,$L11,IF($AT$7-(13*$E11)=$G11,$L11,IF($AT$7-(14*$E11)=$G11,$L11,IF($AT$7-(15*$E11)=$G11,$L11,IF($AT$7-(16*$E11)=$G11,$L11,IF($AT$7-(17*$E11)=$G11,$L11,IF($AT$7-(18*$E11)=$G11,$L11,IF($AT$7-(19*$E11)=$G11,$L11,IF($AT$7-(20*$E11)=$G11,$L11,IF($AT$7-(21*$E11)=$G11,$L11,IF($AT$7-(22*$E11)=$G11,$L11,IF($AT$7-(23*$E11)=$G11,$L11,IF($AT$7-(24*$E11)=$G11,$L11,IF($AT$7-(25*$E11)=$G11,$L11,IF($AT$7-(26*$E11)=$G11,$L11,IF($AT$7-(27*$E11)=$G11,$L11,IF($AT$7-(28*$E11)=$G11,$L11,IF($AT$7-(29*$E11)=$G11,$L11,IF($AT$7-(30*$E11)=$G11,$L11,IF($AT$7-(31*$E11)=$G11,$L11,IF($AT$7-(32*$E11)=$G11,$L11,IF($AT$7-(33*$E11)=$G11,$L11,IF($AT$7-(34*$E11)=$G11,$L11,IF($AT$7-(35*$E11)=$G11,$L11,IF($AT$7-(36*$E11)=$G11,$L11,IF($AT$7-(37*$E11)=$G11,$L11,IF($AT$7-(38*$E11)=$G11,$L11,IF($AT$7-(39*$E11)=$G11,$L11,IF($AT$7-(40*$E11)=$G11,$L11,IF($AT$7-(41*$E11)=$G11,$L11,IF($AT$7-(42*$E11)=$G11,$L11,IF($AT$7-(43*$E11)=$G11,$L11,IF($AT$7-(44*$E11)=$G11,$L11,IF($AT$7-(45*$E11)=$G11,$L11,IF($AT$7-(46*$E11)=$G11,$L11,IF($AT$7-(47*$E11)=$G11,$L11,IF($AT$7-(48*$E11)=$G11,$L11,IF($AT$7-(49*$E11)=$G11,$L11,IF($AT$7-(50*$E11)=$G11,$L11,"")))))))))))))))))))))))))))))))))))))))))))))))))))</f>
        <v/>
      </c>
      <c r="AU11" s="62" t="str">
        <f t="shared" ref="AU11:AU86" si="35">IF($G11=$AU$7,$L11,IF($AU$7-$E11=$G11,$L11,IF($AU$7-(2*$E11)=$G11,$L11,IF($AU$7-(3*$E11)=$G11,$L11,IF($AU$7-(4*$E11)=$G11,$L11,IF($AU$7-(5*$E11)=$G11,$L11,IF($AU$7-(6*$E11)=$G11,$L11,IF($AU$7-(7*$E11)=$G11,$L11,IF($AU$7-(8*$E11)=$G11,$L11,IF($AU$7-(9*$E11)=$G11,$L11,IF($AU$7-(10*$E11)=$G11,$L11,IF($AU$7-(11*$E11)=$G11,$L11,IF($AU$7-(12*$E11)=$G11,$L11,IF($AU$7-(13*$E11)=$G11,$L11,IF($AU$7-(14*$E11)=$G11,$L11,IF($AU$7-(15*$E11)=$G11,$L11,IF($AU$7-(16*$E11)=$G11,$L11,IF($AU$7-(17*$E11)=$G11,$L11,IF($AU$7-(18*$E11)=$G11,$L11,IF($AU$7-(19*$E11)=$G11,$L11,IF($AU$7-(20*$E11)=$G11,$L11,IF($AU$7-(21*$E11)=$G11,$L11,IF($AU$7-(22*$E11)=$G11,$L11,IF($AU$7-(23*$E11)=$G11,$L11,IF($AU$7-(24*$E11)=$G11,$L11,IF($AU$7-(25*$E11)=$G11,$L11,IF($AU$7-(26*$E11)=$G11,$L11,IF($AU$7-(27*$E11)=$G11,$L11,IF($AU$7-(28*$E11)=$G11,$L11,IF($AU$7-(29*$E11)=$G11,$L11,IF($AU$7-(30*$E11)=$G11,$L11,IF($AU$7-(31*$E11)=$G11,$L11,IF($AU$7-(32*$E11)=$G11,$L11,IF($AU$7-(33*$E11)=$G11,$L11,IF($AU$7-(34*$E11)=$G11,$L11,IF($AU$7-(35*$E11)=$G11,$L11,IF($AU$7-(36*$E11)=$G11,$L11,IF($AU$7-(37*$E11)=$G11,$L11,IF($AU$7-(38*$E11)=$G11,$L11,IF($AU$7-(39*$E11)=$G11,$L11,IF($AU$7-(40*$E11)=$G11,$L11,IF($AU$7-(41*$E11)=$G11,$L11,IF($AU$7-(42*$E11)=$G11,$L11,IF($AU$7-(43*$E11)=$G11,$L11,IF($AU$7-(44*$E11)=$G11,$L11,IF($AU$7-(45*$E11)=$G11,$L11,IF($AU$7-(46*$E11)=$G11,$L11,IF($AU$7-(47*$E11)=$G11,$L11,IF($AU$7-(48*$E11)=$G11,$L11,IF($AU$7-(49*$E11)=$G11,$L11,IF($AU$7-(50*$E11)=$G11,$L11,"")))))))))))))))))))))))))))))))))))))))))))))))))))</f>
        <v/>
      </c>
      <c r="AV11" s="62" t="str">
        <f t="shared" ref="AV11:AV86" si="36">IF($G11=$AV$7,$L11,IF($AV$7-$E11=$G11,$L11,IF($AV$7-(2*$E11)=$G11,$L11,IF($AV$7-(3*$E11)=$G11,$L11,IF($AV$7-(4*$E11)=$G11,$L11,IF($AV$7-(5*$E11)=$G11,$L11,IF($AV$7-(6*$E11)=$G11,$L11,IF($AV$7-(7*$E11)=$G11,$L11,IF($AV$7-(8*$E11)=$G11,$L11,IF($AV$7-(9*$E11)=$G11,$L11,IF($AV$7-(10*$E11)=$G11,$L11,IF($AV$7-(11*$E11)=$G11,$L11,IF($AV$7-(12*$E11)=$G11,$L11,IF($AV$7-(13*$E11)=$G11,$L11,IF($AV$7-(14*$E11)=$G11,$L11,IF($AV$7-(15*$E11)=$G11,$L11,IF($AV$7-(16*$E11)=$G11,$L11,IF($AV$7-(17*$E11)=$G11,$L11,IF($AV$7-(18*$E11)=$G11,$L11,IF($AV$7-(19*$E11)=$G11,$L11,IF($AV$7-(20*$E11)=$G11,$L11,IF($AV$7-(21*$E11)=$G11,$L11,IF($AV$7-(22*$E11)=$G11,$L11,IF($AV$7-(23*$E11)=$G11,$L11,IF($AV$7-(24*$E11)=$G11,$L11,IF($AV$7-(25*$E11)=$G11,$L11,IF($AV$7-(26*$E11)=$G11,$L11,IF($AV$7-(27*$E11)=$G11,$L11,IF($AV$7-(28*$E11)=$G11,$L11,IF($AV$7-(29*$E11)=$G11,$L11,IF($AV$7-(30*$E11)=$G11,$L11,IF($AV$7-(31*$E11)=$G11,$L11,IF($AV$7-(32*$E11)=$G11,$L11,IF($AV$7-(33*$E11)=$G11,$L11,IF($AV$7-(34*$E11)=$G11,$L11,IF($AV$7-(35*$E11)=$G11,$L11,IF($AV$7-(36*$E11)=$G11,$L11,IF($AV$7-(37*$E11)=$G11,$L11,IF($AV$7-(38*$E11)=$G11,$L11,IF($AV$7-(39*$E11)=$G11,$L11,IF($AV$7-(40*$E11)=$G11,$L11,IF($AV$7-(41*$E11)=$G11,$L11,IF($AV$7-(42*$E11)=$G11,$L11,IF($AV$7-(43*$E11)=$G11,$L11,IF($AV$7-(44*$E11)=$G11,$L11,IF($AV$7-(45*$E11)=$G11,$L11,IF($AV$7-(46*$E11)=$G11,$L11,IF($AV$7-(47*$E11)=$G11,$L11,IF($AV$7-(48*$E11)=$G11,$L11,IF($AV$7-(49*$E11)=$G11,$L11,IF($AV$7-(50*$E11)=$G11,$L11,"")))))))))))))))))))))))))))))))))))))))))))))))))))</f>
        <v/>
      </c>
      <c r="AW11" s="62" t="str">
        <f t="shared" ref="AW11:AW86" si="37">IF($G11=$AW$7,$L11,IF($AW$7-$E11=$G11,$L11,IF($AW$7-(2*$E11)=$G11,$L11,IF($AW$7-(3*$E11)=$G11,$L11,IF($AW$7-(4*$E11)=$G11,$L11,IF($AW$7-(5*$E11)=$G11,$L11,IF($AW$7-(6*$E11)=$G11,$L11,IF($AW$7-(7*$E11)=$G11,$L11,IF($AW$7-(8*$E11)=$G11,$L11,IF($AW$7-(9*$E11)=$G11,$L11,IF($AW$7-(10*$E11)=$G11,$L11,IF($AW$7-(11*$E11)=$G11,$L11,IF($AW$7-(12*$E11)=$G11,$L11,IF($AW$7-(13*$E11)=$G11,$L11,IF($AW$7-(14*$E11)=$G11,$L11,IF($AW$7-(15*$E11)=$G11,$L11,IF($AW$7-(16*$E11)=$G11,$L11,IF($AW$7-(17*$E11)=$G11,$L11,IF($AW$7-(18*$E11)=$G11,$L11,IF($AW$7-(19*$E11)=$G11,$L11,IF($AW$7-(20*$E11)=$G11,$L11,IF($AW$7-(21*$E11)=$G11,$L11,IF($AW$7-(22*$E11)=$G11,$L11,IF($AW$7-(23*$E11)=$G11,$L11,IF($AW$7-(24*$E11)=$G11,$L11,IF($AW$7-(25*$E11)=$G11,$L11,IF($AW$7-(26*$E11)=$G11,$L11,IF($AW$7-(27*$E11)=$G11,$L11,IF($AW$7-(28*$E11)=$G11,$L11,IF($AW$7-(29*$E11)=$G11,$L11,IF($AW$7-(30*$E11)=$G11,$L11,IF($AW$7-(31*$E11)=$G11,$L11,IF($AW$7-(32*$E11)=$G11,$L11,IF($AW$7-(33*$E11)=$G11,$L11,IF($AW$7-(34*$E11)=$G11,$L11,IF($AW$7-(35*$E11)=$G11,$L11,IF($AW$7-(36*$E11)=$G11,$L11,IF($AW$7-(37*$E11)=$G11,$L11,IF($AW$7-(38*$E11)=$G11,$L11,IF($AW$7-(39*$E11)=$G11,$L11,IF($AW$7-(40*$E11)=$G11,$L11,IF($AW$7-(41*$E11)=$G11,$L11,IF($AW$7-(42*$E11)=$G11,$L11,IF($AW$7-(43*$E11)=$G11,$L11,IF($AW$7-(44*$E11)=$G11,$L11,IF($AW$7-(45*$E11)=$G11,$L11,IF($AW$7-(46*$E11)=$G11,$L11,IF($AW$7-(47*$E11)=$G11,$L11,IF($AW$7-(48*$E11)=$G11,$L11,IF($AW$7-(49*$E11)=$G11,$L11,IF($AW$7-(50*$E11)=$G11,$L11,"")))))))))))))))))))))))))))))))))))))))))))))))))))</f>
        <v/>
      </c>
      <c r="AX11" s="62" t="str">
        <f t="shared" ref="AX11:AX86" si="38">IF($G11=$AX$7,$L11,IF($AX$7-$E11=$G11,$L11,IF($AX$7-(2*$E11)=$G11,$L11,IF($AX$7-(3*$E11)=$G11,$L11,IF($AX$7-(4*$E11)=$G11,$L11,IF($AX$7-(5*$E11)=$G11,$L11,IF($AX$7-(6*$E11)=$G11,$L11,IF($AX$7-(7*$E11)=$G11,$L11,IF($AX$7-(8*$E11)=$G11,$L11,IF($AX$7-(9*$E11)=$G11,$L11,IF($AX$7-(10*$E11)=$G11,$L11,IF($AX$7-(11*$E11)=$G11,$L11,IF($AX$7-(12*$E11)=$G11,$L11,IF($AX$7-(13*$E11)=$G11,$L11,IF($AX$7-(14*$E11)=$G11,$L11,IF($AX$7-(15*$E11)=$G11,$L11,IF($AX$7-(16*$E11)=$G11,$L11,IF($AX$7-(17*$E11)=$G11,$L11,IF($AX$7-(18*$E11)=$G11,$L11,IF($AX$7-(19*$E11)=$G11,$L11,IF($AX$7-(20*$E11)=$G11,$L11,IF($AX$7-(21*$E11)=$G11,$L11,IF($AX$7-(22*$E11)=$G11,$L11,IF($AX$7-(23*$E11)=$G11,$L11,IF($AX$7-(24*$E11)=$G11,$L11,IF($AX$7-(25*$E11)=$G11,$L11,IF($AX$7-(26*$E11)=$G11,$L11,IF($AX$7-(27*$E11)=$G11,$L11,IF($AX$7-(28*$E11)=$G11,$L11,IF($AX$7-(29*$E11)=$G11,$L11,IF($AX$7-(30*$E11)=$G11,$L11,IF($AX$7-(31*$E11)=$G11,$L11,IF($AX$7-(32*$E11)=$G11,$L11,IF($AX$7-(33*$E11)=$G11,$L11,IF($AX$7-(34*$E11)=$G11,$L11,IF($AX$7-(35*$E11)=$G11,$L11,IF($AX$7-(36*$E11)=$G11,$L11,IF($AX$7-(37*$E11)=$G11,$L11,IF($AX$7-(38*$E11)=$G11,$L11,IF($AX$7-(39*$E11)=$G11,$L11,IF($AX$7-(40*$E11)=$G11,$L11,IF($AX$7-(41*$E11)=$G11,$L11,IF($AX$7-(42*$E11)=$G11,$L11,IF($AX$7-(43*$E11)=$G11,$L11,IF($AX$7-(44*$E11)=$G11,$L11,IF($AX$7-(45*$E11)=$G11,$L11,IF($AX$7-(46*$E11)=$G11,$L11,IF($AX$7-(47*$E11)=$G11,$L11,IF($AX$7-(48*$E11)=$G11,$L11,IF($AX$7-(49*$E11)=$G11,$L11,IF($AX$7-(50*$E11)=$G11,$L11,"")))))))))))))))))))))))))))))))))))))))))))))))))))</f>
        <v/>
      </c>
      <c r="AY11" s="62" t="str">
        <f t="shared" ref="AY11:AY86" si="39">IF($G11=$AY$7,$L11,IF($AY$7-$E11=$G11,$L11,IF($AY$7-(2*$E11)=$G11,$L11,IF($AY$7-(3*$E11)=$G11,$L11,IF($AY$7-(4*$E11)=$G11,$L11,IF($AY$7-(5*$E11)=$G11,$L11,IF($AY$7-(6*$E11)=$G11,$L11,IF($AY$7-(7*$E11)=$G11,$L11,IF($AY$7-(8*$E11)=$G11,$L11,IF($AY$7-(9*$E11)=$G11,$L11,IF($AY$7-(10*$E11)=$G11,$L11,IF($AY$7-(11*$E11)=$G11,$L11,IF($AY$7-(12*$E11)=$G11,$L11,IF($AY$7-(13*$E11)=$G11,$L11,IF($AY$7-(14*$E11)=$G11,$L11,IF($AY$7-(15*$E11)=$G11,$L11,IF($AY$7-(16*$E11)=$G11,$L11,IF($AY$7-(17*$E11)=$G11,$L11,IF($AY$7-(18*$E11)=$G11,$L11,IF($AY$7-(19*$E11)=$G11,$L11,IF($AY$7-(20*$E11)=$G11,$L11,IF($AY$7-(21*$E11)=$G11,$L11,IF($AY$7-(22*$E11)=$G11,$L11,IF($AY$7-(23*$E11)=$G11,$L11,IF($AY$7-(24*$E11)=$G11,$L11,IF($AY$7-(25*$E11)=$G11,$L11,IF($AY$7-(26*$E11)=$G11,$L11,IF($AY$7-(27*$E11)=$G11,$L11,IF($AY$7-(28*$E11)=$G11,$L11,IF($AY$7-(29*$E11)=$G11,$L11,IF($AY$7-(30*$E11)=$G11,$L11,IF($AY$7-(31*$E11)=$G11,$L11,IF($AY$7-(32*$E11)=$G11,$L11,IF($AY$7-(33*$E11)=$G11,$L11,IF($AY$7-(34*$E11)=$G11,$L11,IF($AY$7-(35*$E11)=$G11,$L11,IF($AY$7-(36*$E11)=$G11,$L11,IF($AY$7-(37*$E11)=$G11,$L11,IF($AY$7-(38*$E11)=$G11,$L11,IF($AY$7-(39*$E11)=$G11,$L11,IF($AY$7-(40*$E11)=$G11,$L11,IF($AY$7-(41*$E11)=$G11,$L11,IF($AY$7-(42*$E11)=$G11,$L11,IF($AY$7-(43*$E11)=$G11,$L11,IF($AY$7-(44*$E11)=$G11,$L11,IF($AY$7-(45*$E11)=$G11,$L11,IF($AY$7-(46*$E11)=$G11,$L11,IF($AY$7-(47*$E11)=$G11,$L11,IF($AY$7-(48*$E11)=$G11,$L11,IF($AY$7-(49*$E11)=$G11,$L11,IF($AY$7-(50*$E11)=$G11,$L11,"")))))))))))))))))))))))))))))))))))))))))))))))))))</f>
        <v/>
      </c>
      <c r="AZ11" s="62" t="str">
        <f t="shared" ref="AZ11:AZ86" si="40">IF($G11=$AZ$7,$L11,IF($AZ$7-$E11=$G11,$L11,IF($AZ$7-(2*$E11)=$G11,$L11,IF($AZ$7-(3*$E11)=$G11,$L11,IF($AZ$7-(4*$E11)=$G11,$L11,IF($AZ$7-(5*$E11)=$G11,$L11,IF($AZ$7-(6*$E11)=$G11,$L11,IF($AZ$7-(7*$E11)=$G11,$L11,IF($AZ$7-(8*$E11)=$G11,$L11,IF($AZ$7-(9*$E11)=$G11,$L11,IF($AZ$7-(10*$E11)=$G11,$L11,IF($AZ$7-(11*$E11)=$G11,$L11,IF($AZ$7-(12*$E11)=$G11,$L11,IF($AZ$7-(13*$E11)=$G11,$L11,IF($AZ$7-(14*$E11)=$G11,$L11,IF($AZ$7-(15*$E11)=$G11,$L11,IF($AZ$7-(16*$E11)=$G11,$L11,IF($AZ$7-(17*$E11)=$G11,$L11,IF($AZ$7-(18*$E11)=$G11,$L11,IF($AZ$7-(19*$E11)=$G11,$L11,IF($AZ$7-(20*$E11)=$G11,$L11,IF($AZ$7-(21*$E11)=$G11,$L11,IF($AZ$7-(22*$E11)=$G11,$L11,IF($AZ$7-(23*$E11)=$G11,$L11,IF($AZ$7-(24*$E11)=$G11,$L11,IF($AZ$7-(25*$E11)=$G11,$L11,IF($AZ$7-(26*$E11)=$G11,$L11,IF($AZ$7-(27*$E11)=$G11,$L11,IF($AZ$7-(28*$E11)=$G11,$L11,IF($AZ$7-(29*$E11)=$G11,$L11,IF($AZ$7-(30*$E11)=$G11,$L11,IF($AZ$7-(31*$E11)=$G11,$L11,IF($AZ$7-(32*$E11)=$G11,$L11,IF($AZ$7-(33*$E11)=$G11,$L11,IF($AZ$7-(34*$E11)=$G11,$L11,IF($AZ$7-(35*$E11)=$G11,$L11,IF($AZ$7-(36*$E11)=$G11,$L11,IF($AZ$7-(37*$E11)=$G11,$L11,IF($AZ$7-(38*$E11)=$G11,$L11,IF($AZ$7-(39*$E11)=$G11,$L11,IF($AZ$7-(40*$E11)=$G11,$L11,IF($AZ$7-(41*$E11)=$G11,$L11,IF($AZ$7-(42*$E11)=$G11,$L11,IF($AZ$7-(43*$E11)=$G11,$L11,IF($AZ$7-(44*$E11)=$G11,$L11,IF($AZ$7-(45*$E11)=$G11,$L11,IF($AZ$7-(46*$E11)=$G11,$L11,IF($AZ$7-(47*$E11)=$G11,$L11,IF($AZ$7-(48*$E11)=$G11,$L11,IF($AZ$7-(49*$E11)=$G11,$L11,IF($AZ$7-(50*$E11)=$G11,$L11,"")))))))))))))))))))))))))))))))))))))))))))))))))))</f>
        <v/>
      </c>
      <c r="BA11" s="62">
        <f t="shared" ref="BA11:BA86" si="41">IF($G11=$BA$7,$L11,IF($BA$7-$E11=$G11,$L11,IF($BA$7-(2*$E11)=$G11,$L11,IF($BA$7-(3*$E11)=$G11,$L11,IF($BA$7-(4*$E11)=$G11,$L11,IF($BA$7-(5*$E11)=$G11,$L11,IF($BA$7-(6*$E11)=$G11,$L11,IF($BA$7-(7*$E11)=$G11,$L11,IF($BA$7-(8*$E11)=$G11,$L11,IF($BA$7-(9*$E11)=$G11,$L11,IF($BA$7-(10*$E11)=$G11,$L11,IF($BA$7-(11*$E11)=$G11,$L11,IF($BA$7-(12*$E11)=$G11,$L11,IF($BA$7-(13*$E11)=$G11,$L11,IF($BA$7-(14*$E11)=$G11,$L11,IF($BA$7-(15*$E11)=$G11,$L11,IF($BA$7-(16*$E11)=$G11,$L11,IF($BA$7-(17*$E11)=$G11,$L11,IF($BA$7-(18*$E11)=$G11,$L11,IF($BA$7-(19*$E11)=$G11,$L11,IF($BA$7-(20*$E11)=$G11,$L11,IF($BA$7-(21*$E11)=$G11,$L11,IF($BA$7-(22*$E11)=$G11,$L11,IF($BA$7-(23*$E11)=$G11,$L11,IF($BA$7-(24*$E11)=$G11,$L11,IF($BA$7-(25*$E11)=$G11,$L11,IF($BA$7-(26*$E11)=$G11,$L11,IF($BA$7-(27*$E11)=$G11,$L11,IF($BA$7-(28*$E11)=$G11,$L11,IF($BA$7-(29*$E11)=$G11,$L11,IF($BA$7-(30*$E11)=$G11,$L11,IF($BA$7-(31*$E11)=$G11,$L11,IF($BA$7-(32*$E11)=$G11,$L11,IF($BA$7-(33*$E11)=$G11,$L11,IF($BA$7-(34*$E11)=$G11,$L11,IF($BA$7-(35*$E11)=$G11,$L11,IF($BA$7-(36*$E11)=$G11,$L11,IF($BA$7-(37*$E11)=$G11,$L11,IF($BA$7-(38*$E11)=$G11,$L11,IF($BA$7-(39*$E11)=$G11,$L11,IF($BA$7-(40*$E11)=$G11,$L11,IF($BA$7-(41*$E11)=$G11,$L11,IF($BA$7-(42*$E11)=$G11,$L11,IF($BA$7-(43*$E11)=$G11,$L11,IF($BA$7-(44*$E11)=$G11,$L11,IF($BA$7-(45*$E11)=$G11,$L11,IF($BA$7-(46*$E11)=$G11,$L11,IF($BA$7-(47*$E11)=$G11,$L11,IF($BA$7-(48*$E11)=$G11,$L11,IF($BA$7-(49*$E11)=$G11,$L11,IF($BA$7-(50*$E11)=$G11,$L11,"")))))))))))))))))))))))))))))))))))))))))))))))))))</f>
        <v>1890</v>
      </c>
      <c r="BB11" s="62" t="str">
        <f t="shared" ref="BB11:BB86" si="42">IF($G11=$BB$7,$L11,IF($BB$7-$E11=$G11,$L11,IF($BB$7-(2*$E11)=$G11,$L11,IF($BB$7-(3*$E11)=$G11,$L11,IF($BB$7-(4*$E11)=$G11,$L11,IF($BB$7-(5*$E11)=$G11,$L11,IF($BB$7-(6*$E11)=$G11,$L11,IF($BB$7-(7*$E11)=$G11,$L11,IF($BB$7-(8*$E11)=$G11,$L11,IF($BB$7-(9*$E11)=$G11,$L11,IF($BB$7-(10*$E11)=$G11,$L11,IF($BB$7-(11*$E11)=$G11,$L11,IF($BB$7-(12*$E11)=$G11,$L11,IF($BB$7-(13*$E11)=$G11,$L11,IF($BB$7-(14*$E11)=$G11,$L11,IF($BB$7-(15*$E11)=$G11,$L11,IF($BB$7-(16*$E11)=$G11,$L11,IF($BB$7-(17*$E11)=$G11,$L11,IF($BB$7-(18*$E11)=$G11,$L11,IF($BB$7-(19*$E11)=$G11,$L11,IF($BB$7-(20*$E11)=$G11,$L11,IF($BB$7-(21*$E11)=$G11,$L11,IF($BB$7-(22*$E11)=$G11,$L11,IF($BB$7-(23*$E11)=$G11,$L11,IF($BB$7-(24*$E11)=$G11,$L11,IF($BB$7-(25*$E11)=$G11,$L11,IF($BB$7-(26*$E11)=$G11,$L11,IF($BB$7-(27*$E11)=$G11,$L11,IF($BB$7-(28*$E11)=$G11,$L11,IF($BB$7-(29*$E11)=$G11,$L11,IF($BB$7-(30*$E11)=$G11,$L11,IF($BB$7-(31*$E11)=$G11,$L11,IF($BB$7-(32*$E11)=$G11,$L11,IF($BB$7-(33*$E11)=$G11,$L11,IF($BB$7-(34*$E11)=$G11,$L11,IF($BB$7-(35*$E11)=$G11,$L11,IF($BB$7-(36*$E11)=$G11,$L11,IF($BB$7-(37*$E11)=$G11,$L11,IF($BB$7-(38*$E11)=$G11,$L11,IF($BB$7-(39*$E11)=$G11,$L11,IF($BB$7-(40*$E11)=$G11,$L11,IF($BB$7-(41*$E11)=$G11,$L11,IF($BB$7-(42*$E11)=$G11,$L11,IF($BB$7-(43*$E11)=$G11,$L11,IF($BB$7-(44*$E11)=$G11,$L11,IF($BB$7-(45*$E11)=$G11,$L11,IF($BB$7-(46*$E11)=$G11,$L11,IF($BB$7-(47*$E11)=$G11,$L11,IF($BB$7-(48*$E11)=$G11,$L11,IF($BB$7-(49*$E11)=$G11,$L11,IF($BB$7-(50*$E11)=$G11,$L11,"")))))))))))))))))))))))))))))))))))))))))))))))))))</f>
        <v/>
      </c>
      <c r="BC11" s="62" t="str">
        <f t="shared" ref="BC11:BC86" si="43">IF($G11=$BC$7,$L11,IF($BC$7-$E11=$G11,$L11,IF($BC$7-(2*$E11)=$G11,$L11,IF($BC$7-(3*$E11)=$G11,$L11,IF($BC$7-(4*$E11)=$G11,$L11,IF($BC$7-(5*$E11)=$G11,$L11,IF($BC$7-(6*$E11)=$G11,$L11,IF($BC$7-(7*$E11)=$G11,$L11,IF($BC$7-(8*$E11)=$G11,$L11,IF($BC$7-(9*$E11)=$G11,$L11,IF($BC$7-(10*$E11)=$G11,$L11,IF($BC$7-(11*$E11)=$G11,$L11,IF($BC$7-(12*$E11)=$G11,$L11,IF($BC$7-(13*$E11)=$G11,$L11,IF($BC$7-(14*$E11)=$G11,$L11,IF($BC$7-(15*$E11)=$G11,$L11,IF($BC$7-(16*$E11)=$G11,$L11,IF($BC$7-(17*$E11)=$G11,$L11,IF($BC$7-(18*$E11)=$G11,$L11,IF($BC$7-(19*$E11)=$G11,$L11,IF($BC$7-(20*$E11)=$G11,$L11,IF($BC$7-(21*$E11)=$G11,$L11,IF($BC$7-(22*$E11)=$G11,$L11,IF($BC$7-(23*$E11)=$G11,$L11,IF($BC$7-(24*$E11)=$G11,$L11,IF($BC$7-(25*$E11)=$G11,$L11,IF($BC$7-(26*$E11)=$G11,$L11,IF($BC$7-(27*$E11)=$G11,$L11,IF($BC$7-(28*$E11)=$G11,$L11,IF($BC$7-(29*$E11)=$G11,$L11,IF($BC$7-(30*$E11)=$G11,$L11,IF($BC$7-(31*$E11)=$G11,$L11,IF($BC$7-(32*$E11)=$G11,$L11,IF($BC$7-(33*$E11)=$G11,$L11,IF($BC$7-(34*$E11)=$G11,$L11,IF($BC$7-(35*$E11)=$G11,$L11,IF($BC$7-(36*$E11)=$G11,$L11,IF($BC$7-(37*$E11)=$G11,$L11,IF($BC$7-(38*$E11)=$G11,$L11,IF($BC$7-(39*$E11)=$G11,$L11,IF($BC$7-(40*$E11)=$G11,$L11,IF($BC$7-(41*$E11)=$G11,$L11,IF($BC$7-(42*$E11)=$G11,$L11,IF($BC$7-(43*$E11)=$G11,$L11,IF($BC$7-(44*$E11)=$G11,$L11,IF($BC$7-(45*$E11)=$G11,$L11,IF($BC$7-(46*$E11)=$G11,$L11,IF($BC$7-(47*$E11)=$G11,$L11,IF($BC$7-(48*$E11)=$G11,$L11,IF($BC$7-(49*$E11)=$G11,$L11,IF($BC$7-(50*$E11)=$G11,$L11,"")))))))))))))))))))))))))))))))))))))))))))))))))))</f>
        <v/>
      </c>
      <c r="BD11" s="62" t="str">
        <f t="shared" ref="BD11:BD86" si="44">IF($G11=$BD$7,$L11,IF($BD$7-$E11=$G11,$L11,IF($BD$7-(2*$E11)=$G11,$L11,IF($BD$7-(3*$E11)=$G11,$L11,IF($BD$7-(4*$E11)=$G11,$L11,IF($BD$7-(5*$E11)=$G11,$L11,IF($BD$7-(6*$E11)=$G11,$L11,IF($BD$7-(7*$E11)=$G11,$L11,IF($BD$7-(8*$E11)=$G11,$L11,IF($BD$7-(9*$E11)=$G11,$L11,IF($BD$7-(10*$E11)=$G11,$L11,IF($BD$7-(11*$E11)=$G11,$L11,IF($BD$7-(12*$E11)=$G11,$L11,IF($BD$7-(13*$E11)=$G11,$L11,IF($BD$7-(14*$E11)=$G11,$L11,IF($BD$7-(15*$E11)=$G11,$L11,IF($BD$7-(16*$E11)=$G11,$L11,IF($BD$7-(17*$E11)=$G11,$L11,IF($BD$7-(18*$E11)=$G11,$L11,IF($BD$7-(19*$E11)=$G11,$L11,IF($BD$7-(20*$E11)=$G11,$L11,IF($BD$7-(21*$E11)=$G11,$L11,IF($BD$7-(22*$E11)=$G11,$L11,IF($BD$7-(23*$E11)=$G11,$L11,IF($BD$7-(24*$E11)=$G11,$L11,IF($BD$7-(25*$E11)=$G11,$L11,IF($BD$7-(26*$E11)=$G11,$L11,IF($BD$7-(27*$E11)=$G11,$L11,IF($BD$7-(28*$E11)=$G11,$L11,IF($BD$7-(29*$E11)=$G11,$L11,IF($BD$7-(30*$E11)=$G11,$L11,IF($BD$7-(31*$E11)=$G11,$L11,IF($BD$7-(32*$E11)=$G11,$L11,IF($BD$7-(33*$E11)=$G11,$L11,IF($BD$7-(34*$E11)=$G11,$L11,IF($BD$7-(35*$E11)=$G11,$L11,IF($BD$7-(36*$E11)=$G11,$L11,IF($BD$7-(37*$E11)=$G11,$L11,IF($BD$7-(38*$E11)=$G11,$L11,IF($BD$7-(39*$E11)=$G11,$L11,IF($BD$7-(40*$E11)=$G11,$L11,IF($BD$7-(41*$E11)=$G11,$L11,IF($BD$7-(42*$E11)=$G11,$L11,IF($BD$7-(43*$E11)=$G11,$L11,IF($BD$7-(44*$E11)=$G11,$L11,IF($BD$7-(45*$E11)=$G11,$L11,IF($BD$7-(46*$E11)=$G11,$L11,IF($BD$7-(47*$E11)=$G11,$L11,IF($BD$7-(48*$E11)=$G11,$L11,IF($BD$7-(49*$E11)=$G11,$L11,IF($BD$7-(50*$E11)=$G11,$L11,"")))))))))))))))))))))))))))))))))))))))))))))))))))</f>
        <v/>
      </c>
      <c r="BE11" s="62" t="str">
        <f t="shared" ref="BE11:BE86" si="45">IF($G11=$BE$7,$L11,IF($BE$7-$E11=$G11,$L11,IF($BE$7-(2*$E11)=$G11,$L11,IF($BE$7-(3*$E11)=$G11,$L11,IF($BE$7-(4*$E11)=$G11,$L11,IF($BE$7-(5*$E11)=$G11,$L11,IF($BE$7-(6*$E11)=$G11,$L11,IF($BE$7-(7*$E11)=$G11,$L11,IF($BE$7-(8*$E11)=$G11,$L11,IF($BE$7-(9*$E11)=$G11,$L11,IF($BE$7-(10*$E11)=$G11,$L11,IF($BE$7-(11*$E11)=$G11,$L11,IF($BE$7-(12*$E11)=$G11,$L11,IF($BE$7-(13*$E11)=$G11,$L11,IF($BE$7-(14*$E11)=$G11,$L11,IF($BE$7-(15*$E11)=$G11,$L11,IF($BE$7-(16*$E11)=$G11,$L11,IF($BE$7-(17*$E11)=$G11,$L11,IF($BE$7-(18*$E11)=$G11,$L11,IF($BE$7-(19*$E11)=$G11,$L11,IF($BE$7-(20*$E11)=$G11,$L11,IF($BE$7-(21*$E11)=$G11,$L11,IF($BE$7-(22*$E11)=$G11,$L11,IF($BE$7-(23*$E11)=$G11,$L11,IF($BE$7-(24*$E11)=$G11,$L11,IF($BE$7-(25*$E11)=$G11,$L11,IF($BE$7-(26*$E11)=$G11,$L11,IF($BE$7-(27*$E11)=$G11,$L11,IF($BE$7-(28*$E11)=$G11,$L11,IF($BE$7-(29*$E11)=$G11,$L11,IF($BE$7-(30*$E11)=$G11,$L11,IF($BE$7-(31*$E11)=$G11,$L11,IF($BE$7-(32*$E11)=$G11,$L11,IF($BE$7-(33*$E11)=$G11,$L11,IF($BE$7-(34*$E11)=$G11,$L11,IF($BE$7-(35*$E11)=$G11,$L11,IF($BE$7-(36*$E11)=$G11,$L11,IF($BE$7-(37*$E11)=$G11,$L11,IF($BE$7-(38*$E11)=$G11,$L11,IF($BE$7-(39*$E11)=$G11,$L11,IF($BE$7-(40*$E11)=$G11,$L11,IF($BE$7-(41*$E11)=$G11,$L11,IF($BE$7-(42*$E11)=$G11,$L11,IF($BE$7-(43*$E11)=$G11,$L11,IF($BE$7-(44*$E11)=$G11,$L11,IF($BE$7-(45*$E11)=$G11,$L11,IF($BE$7-(46*$E11)=$G11,$L11,IF($BE$7-(47*$E11)=$G11,$L11,IF($BE$7-(48*$E11)=$G11,$L11,IF($BE$7-(49*$E11)=$G11,$L11,IF($BE$7-(50*$E11)=$G11,$L11,"")))))))))))))))))))))))))))))))))))))))))))))))))))</f>
        <v/>
      </c>
      <c r="BF11" s="62" t="str">
        <f t="shared" ref="BF11:BF86" si="46">IF($G11=$BF$7,$L11,IF($BF$7-$E11=$G11,$L11,IF($BF$7-(2*$E11)=$G11,$L11,IF($BF$7-(3*$E11)=$G11,$L11,IF($BF$7-(4*$E11)=$G11,$L11,IF($BF$7-(5*$E11)=$G11,$L11,IF($BF$7-(6*$E11)=$G11,$L11,IF($BF$7-(7*$E11)=$G11,$L11,IF($BF$7-(8*$E11)=$G11,$L11,IF($BF$7-(9*$E11)=$G11,$L11,IF($BF$7-(10*$E11)=$G11,$L11,IF($BF$7-(11*$E11)=$G11,$L11,IF($BF$7-(12*$E11)=$G11,$L11,IF($BF$7-(13*$E11)=$G11,$L11,IF($BF$7-(14*$E11)=$G11,$L11,IF($BF$7-(15*$E11)=$G11,$L11,IF($BF$7-(16*$E11)=$G11,$L11,IF($BF$7-(17*$E11)=$G11,$L11,IF($BF$7-(18*$E11)=$G11,$L11,IF($BF$7-(19*$E11)=$G11,$L11,IF($BF$7-(20*$E11)=$G11,$L11,IF($BF$7-(21*$E11)=$G11,$L11,IF($BF$7-(22*$E11)=$G11,$L11,IF($BF$7-(23*$E11)=$G11,$L11,IF($BF$7-(24*$E11)=$G11,$L11,IF($BF$7-(25*$E11)=$G11,$L11,IF($BF$7-(26*$E11)=$G11,$L11,IF($BF$7-(27*$E11)=$G11,$L11,IF($BF$7-(28*$E11)=$G11,$L11,IF($BF$7-(29*$E11)=$G11,$L11,IF($BF$7-(30*$E11)=$G11,$L11,IF($BF$7-(31*$E11)=$G11,$L11,IF($BF$7-(32*$E11)=$G11,$L11,IF($BF$7-(33*$E11)=$G11,$L11,IF($BF$7-(34*$E11)=$G11,$L11,IF($BF$7-(35*$E11)=$G11,$L11,IF($BF$7-(36*$E11)=$G11,$L11,IF($BF$7-(37*$E11)=$G11,$L11,IF($BF$7-(38*$E11)=$G11,$L11,IF($BF$7-(39*$E11)=$G11,$L11,IF($BF$7-(40*$E11)=$G11,$L11,IF($BF$7-(41*$E11)=$G11,$L11,IF($BF$7-(42*$E11)=$G11,$L11,IF($BF$7-(43*$E11)=$G11,$L11,IF($BF$7-(44*$E11)=$G11,$L11,IF($BF$7-(45*$E11)=$G11,$L11,IF($BF$7-(46*$E11)=$G11,$L11,IF($BF$7-(47*$E11)=$G11,$L11,IF($BF$7-(48*$E11)=$G11,$L11,IF($BF$7-(49*$E11)=$G11,$L11,IF($BF$7-(50*$E11)=$G11,$L11,"")))))))))))))))))))))))))))))))))))))))))))))))))))</f>
        <v/>
      </c>
      <c r="BG11" s="62" t="str">
        <f t="shared" ref="BG11:BG86" si="47">IF($G11=$BG$7,$L11,IF($BG$7-$E11=$G11,$L11,IF($BG$7-(2*$E11)=$G11,$L11,IF($BG$7-(3*$E11)=$G11,$L11,IF($BG$7-(4*$E11)=$G11,$L11,IF($BG$7-(5*$E11)=$G11,$L11,IF($BG$7-(6*$E11)=$G11,$L11,IF($BG$7-(7*$E11)=$G11,$L11,IF($BG$7-(8*$E11)=$G11,$L11,IF($BG$7-(9*$E11)=$G11,$L11,IF($BG$7-(10*$E11)=$G11,$L11,IF($BG$7-(11*$E11)=$G11,$L11,IF($BG$7-(12*$E11)=$G11,$L11,IF($BG$7-(13*$E11)=$G11,$L11,IF($BG$7-(14*$E11)=$G11,$L11,IF($BG$7-(15*$E11)=$G11,$L11,IF($BG$7-(16*$E11)=$G11,$L11,IF($BG$7-(17*$E11)=$G11,$L11,IF($BG$7-(18*$E11)=$G11,$L11,IF($BG$7-(19*$E11)=$G11,$L11,IF($BG$7-(20*$E11)=$G11,$L11,IF($BG$7-(21*$E11)=$G11,$L11,IF($BG$7-(22*$E11)=$G11,$L11,IF($BG$7-(23*$E11)=$G11,$L11,IF($BG$7-(24*$E11)=$G11,$L11,IF($BG$7-(25*$E11)=$G11,$L11,IF($BG$7-(26*$E11)=$G11,$L11,IF($BG$7-(27*$E11)=$G11,$L11,IF($BG$7-(28*$E11)=$G11,$L11,IF($BG$7-(29*$E11)=$G11,$L11,IF($BG$7-(30*$E11)=$G11,$L11,IF($BG$7-(31*$E11)=$G11,$L11,IF($BG$7-(32*$E11)=$G11,$L11,IF($BG$7-(33*$E11)=$G11,$L11,IF($BG$7-(34*$E11)=$G11,$L11,IF($BG$7-(35*$E11)=$G11,$L11,IF($BG$7-(36*$E11)=$G11,$L11,IF($BG$7-(37*$E11)=$G11,$L11,IF($BG$7-(38*$E11)=$G11,$L11,IF($BG$7-(39*$E11)=$G11,$L11,IF($BG$7-(40*$E11)=$G11,$L11,IF($BG$7-(41*$E11)=$G11,$L11,IF($BG$7-(42*$E11)=$G11,$L11,IF($BG$7-(43*$E11)=$G11,$L11,IF($BG$7-(44*$E11)=$G11,$L11,IF($BG$7-(45*$E11)=$G11,$L11,IF($BG$7-(46*$E11)=$G11,$L11,IF($BG$7-(47*$E11)=$G11,$L11,IF($BG$7-(48*$E11)=$G11,$L11,IF($BG$7-(49*$E11)=$G11,$L11,IF($BG$7-(50*$E11)=$G11,$L11,"")))))))))))))))))))))))))))))))))))))))))))))))))))</f>
        <v/>
      </c>
      <c r="BH11" s="62" t="str">
        <f t="shared" ref="BH11:BH86" si="48">IF($G11=$BH$7,$L11,IF($BH$7-$E11=$G11,$L11,IF($BH$7-(2*$E11)=$G11,$L11,IF($BH$7-(3*$E11)=$G11,$L11,IF($BH$7-(4*$E11)=$G11,$L11,IF($BH$7-(5*$E11)=$G11,$L11,IF($BH$7-(6*$E11)=$G11,$L11,IF($BH$7-(7*$E11)=$G11,$L11,IF($BH$7-(8*$E11)=$G11,$L11,IF($BH$7-(9*$E11)=$G11,$L11,IF($BH$7-(10*$E11)=$G11,$L11,IF($BH$7-(11*$E11)=$G11,$L11,IF($BH$7-(12*$E11)=$G11,$L11,IF($BH$7-(13*$E11)=$G11,$L11,IF($BH$7-(14*$E11)=$G11,$L11,IF($BH$7-(15*$E11)=$G11,$L11,IF($BH$7-(16*$E11)=$G11,$L11,IF($BH$7-(17*$E11)=$G11,$L11,IF($BH$7-(18*$E11)=$G11,$L11,IF($BH$7-(19*$E11)=$G11,$L11,IF($BH$7-(20*$E11)=$G11,$L11,IF($BH$7-(21*$E11)=$G11,$L11,IF($BH$7-(22*$E11)=$G11,$L11,IF($BH$7-(23*$E11)=$G11,$L11,IF($BH$7-(24*$E11)=$G11,$L11,IF($BH$7-(25*$E11)=$G11,$L11,IF($BH$7-(26*$E11)=$G11,$L11,IF($BH$7-(27*$E11)=$G11,$L11,IF($BH$7-(28*$E11)=$G11,$L11,IF($BH$7-(29*$E11)=$G11,$L11,IF($BH$7-(30*$E11)=$G11,$L11,IF($BH$7-(31*$E11)=$G11,$L11,IF($BH$7-(32*$E11)=$G11,$L11,IF($BH$7-(33*$E11)=$G11,$L11,IF($BH$7-(34*$E11)=$G11,$L11,IF($BH$7-(35*$E11)=$G11,$L11,IF($BH$7-(36*$E11)=$G11,$L11,IF($BH$7-(37*$E11)=$G11,$L11,IF($BH$7-(38*$E11)=$G11,$L11,IF($BH$7-(39*$E11)=$G11,$L11,IF($BH$7-(40*$E11)=$G11,$L11,IF($BH$7-(41*$E11)=$G11,$L11,IF($BH$7-(42*$E11)=$G11,$L11,IF($BH$7-(43*$E11)=$G11,$L11,IF($BH$7-(44*$E11)=$G11,$L11,IF($BH$7-(45*$E11)=$G11,$L11,IF($BH$7-(46*$E11)=$G11,$L11,IF($BH$7-(47*$E11)=$G11,$L11,IF($BH$7-(48*$E11)=$G11,$L11,IF($BH$7-(49*$E11)=$G11,$L11,IF($BH$7-(50*$E11)=$G11,$L11,"")))))))))))))))))))))))))))))))))))))))))))))))))))</f>
        <v/>
      </c>
      <c r="BI11" s="62" t="str">
        <f t="shared" ref="BI11:BI86" si="49">IF($G11=$BI$7,$L11,IF($BI$7-$E11=$G11,$L11,IF($BI$7-(2*$E11)=$G11,$L11,IF($BI$7-(3*$E11)=$G11,$L11,IF($BI$7-(4*$E11)=$G11,$L11,IF($BI$7-(5*$E11)=$G11,$L11,IF($BI$7-(6*$E11)=$G11,$L11,IF($BI$7-(7*$E11)=$G11,$L11,IF($BI$7-(8*$E11)=$G11,$L11,IF($BI$7-(9*$E11)=$G11,$L11,IF($BI$7-(10*$E11)=$G11,$L11,IF($BI$7-(11*$E11)=$G11,$L11,IF($BI$7-(12*$E11)=$G11,$L11,IF($BI$7-(13*$E11)=$G11,$L11,IF($BI$7-(14*$E11)=$G11,$L11,IF($BI$7-(15*$E11)=$G11,$L11,IF($BI$7-(16*$E11)=$G11,$L11,IF($BI$7-(17*$E11)=$G11,$L11,IF($BI$7-(18*$E11)=$G11,$L11,IF($BI$7-(19*$E11)=$G11,$L11,IF($BI$7-(20*$E11)=$G11,$L11,IF($BI$7-(21*$E11)=$G11,$L11,IF($BI$7-(22*$E11)=$G11,$L11,IF($BI$7-(23*$E11)=$G11,$L11,IF($BI$7-(24*$E11)=$G11,$L11,IF($BI$7-(25*$E11)=$G11,$L11,IF($BI$7-(26*$E11)=$G11,$L11,IF($BI$7-(27*$E11)=$G11,$L11,IF($BI$7-(28*$E11)=$G11,$L11,IF($BI$7-(29*$E11)=$G11,$L11,IF($BI$7-(30*$E11)=$G11,$L11,IF($BI$7-(31*$E11)=$G11,$L11,IF($BI$7-(32*$E11)=$G11,$L11,IF($BI$7-(33*$E11)=$G11,$L11,IF($BI$7-(34*$E11)=$G11,$L11,IF($BI$7-(35*$E11)=$G11,$L11,IF($BI$7-(36*$E11)=$G11,$L11,IF($BI$7-(37*$E11)=$G11,$L11,IF($BI$7-(38*$E11)=$G11,$L11,IF($BI$7-(39*$E11)=$G11,$L11,IF($BI$7-(40*$E11)=$G11,$L11,IF($BI$7-(41*$E11)=$G11,$L11,IF($BI$7-(42*$E11)=$G11,$L11,IF($BI$7-(43*$E11)=$G11,$L11,IF($BI$7-(44*$E11)=$G11,$L11,IF($BI$7-(45*$E11)=$G11,$L11,IF($BI$7-(46*$E11)=$G11,$L11,IF($BI$7-(47*$E11)=$G11,$L11,IF($BI$7-(48*$E11)=$G11,$L11,IF($BI$7-(49*$E11)=$G11,$L11,IF($BI$7-(50*$E11)=$G11,$L11,"")))))))))))))))))))))))))))))))))))))))))))))))))))</f>
        <v/>
      </c>
      <c r="BJ11" s="62" t="str">
        <f t="shared" ref="BJ11:BJ86" si="50">IF($G11=$BJ$7,$L11,IF($BJ$7-$E11=$G11,$L11,IF($BJ$7-(2*$E11)=$G11,$L11,IF($BJ$7-(3*$E11)=$G11,$L11,IF($BJ$7-(4*$E11)=$G11,$L11,IF($BJ$7-(5*$E11)=$G11,$L11,IF($BJ$7-(6*$E11)=$G11,$L11,IF($BJ$7-(7*$E11)=$G11,$L11,IF($BJ$7-(8*$E11)=$G11,$L11,IF($BJ$7-(9*$E11)=$G11,$L11,IF($BJ$7-(10*$E11)=$G11,$L11,IF($BJ$7-(11*$E11)=$G11,$L11,IF($BJ$7-(12*$E11)=$G11,$L11,IF($BJ$7-(13*$E11)=$G11,$L11,IF($BJ$7-(14*$E11)=$G11,$L11,IF($BJ$7-(15*$E11)=$G11,$L11,IF($BJ$7-(16*$E11)=$G11,$L11,IF($BJ$7-(17*$E11)=$G11,$L11,IF($BJ$7-(18*$E11)=$G11,$L11,IF($BJ$7-(19*$E11)=$G11,$L11,IF($BJ$7-(20*$E11)=$G11,$L11,IF($BJ$7-(21*$E11)=$G11,$L11,IF($BJ$7-(22*$E11)=$G11,$L11,IF($BJ$7-(23*$E11)=$G11,$L11,IF($BJ$7-(24*$E11)=$G11,$L11,IF($BJ$7-(25*$E11)=$G11,$L11,IF($BJ$7-(26*$E11)=$G11,$L11,IF($BJ$7-(27*$E11)=$G11,$L11,IF($BJ$7-(28*$E11)=$G11,$L11,IF($BJ$7-(29*$E11)=$G11,$L11,IF($BJ$7-(30*$E11)=$G11,$L11,IF($BJ$7-(31*$E11)=$G11,$L11,IF($BJ$7-(32*$E11)=$G11,$L11,IF($BJ$7-(33*$E11)=$G11,$L11,IF($BJ$7-(34*$E11)=$G11,$L11,IF($BJ$7-(35*$E11)=$G11,$L11,IF($BJ$7-(36*$E11)=$G11,$L11,IF($BJ$7-(37*$E11)=$G11,$L11,IF($BJ$7-(38*$E11)=$G11,$L11,IF($BJ$7-(39*$E11)=$G11,$L11,IF($BJ$7-(40*$E11)=$G11,$L11,IF($BJ$7-(41*$E11)=$G11,$L11,IF($BJ$7-(42*$E11)=$G11,$L11,IF($BJ$7-(43*$E11)=$G11,$L11,IF($BJ$7-(44*$E11)=$G11,$L11,IF($BJ$7-(45*$E11)=$G11,$L11,IF($BJ$7-(46*$E11)=$G11,$L11,IF($BJ$7-(47*$E11)=$G11,$L11,IF($BJ$7-(48*$E11)=$G11,$L11,IF($BJ$7-(49*$E11)=$G11,$L11,IF($BJ$7-(50*$E11)=$G11,$L11,"")))))))))))))))))))))))))))))))))))))))))))))))))))</f>
        <v/>
      </c>
      <c r="BK11" s="62" t="str">
        <f t="shared" ref="BK11:BK86" si="51">IF($G11=$BK$7,$L11,IF($BK$7-$E11=$G11,$L11,IF($BK$7-(2*$E11)=$G11,$L11,IF($BK$7-(3*$E11)=$G11,$L11,IF($BK$7-(4*$E11)=$G11,$L11,IF($BK$7-(5*$E11)=$G11,$L11,IF($BK$7-(6*$E11)=$G11,$L11,IF($BK$7-(7*$E11)=$G11,$L11,IF($BK$7-(8*$E11)=$G11,$L11,IF($BK$7-(9*$E11)=$G11,$L11,IF($BK$7-(10*$E11)=$G11,$L11,IF($BK$7-(11*$E11)=$G11,$L11,IF($BK$7-(12*$E11)=$G11,$L11,IF($BK$7-(13*$E11)=$G11,$L11,IF($BK$7-(14*$E11)=$G11,$L11,IF($BK$7-(15*$E11)=$G11,$L11,IF($BK$7-(16*$E11)=$G11,$L11,IF($BK$7-(17*$E11)=$G11,$L11,IF($BK$7-(18*$E11)=$G11,$L11,IF($BK$7-(19*$E11)=$G11,$L11,IF($BK$7-(20*$E11)=$G11,$L11,IF($BK$7-(21*$E11)=$G11,$L11,IF($BK$7-(22*$E11)=$G11,$L11,IF($BK$7-(23*$E11)=$G11,$L11,IF($BK$7-(24*$E11)=$G11,$L11,IF($BK$7-(25*$E11)=$G11,$L11,IF($BK$7-(26*$E11)=$G11,$L11,IF($BK$7-(27*$E11)=$G11,$L11,IF($BK$7-(28*$E11)=$G11,$L11,IF($BK$7-(29*$E11)=$G11,$L11,IF($BK$7-(30*$E11)=$G11,$L11,IF($BK$7-(31*$E11)=$G11,$L11,IF($BK$7-(32*$E11)=$G11,$L11,IF($BK$7-(33*$E11)=$G11,$L11,IF($BK$7-(34*$E11)=$G11,$L11,IF($BK$7-(35*$E11)=$G11,$L11,IF($BK$7-(36*$E11)=$G11,$L11,IF($BK$7-(37*$E11)=$G11,$L11,IF($BK$7-(38*$E11)=$G11,$L11,IF($BK$7-(39*$E11)=$G11,$L11,IF($BK$7-(40*$E11)=$G11,$L11,IF($BK$7-(41*$E11)=$G11,$L11,IF($BK$7-(42*$E11)=$G11,$L11,IF($BK$7-(43*$E11)=$G11,$L11,IF($BK$7-(44*$E11)=$G11,$L11,IF($BK$7-(45*$E11)=$G11,$L11,IF($BK$7-(46*$E11)=$G11,$L11,IF($BK$7-(47*$E11)=$G11,$L11,IF($BK$7-(48*$E11)=$G11,$L11,IF($BK$7-(49*$E11)=$G11,$L11,IF($BK$7-(50*$E11)=$G11,$L11,"")))))))))))))))))))))))))))))))))))))))))))))))))))</f>
        <v/>
      </c>
      <c r="BL11" s="62" t="str">
        <f t="shared" ref="BL11:BL86" si="52">IF($G11=$BL$7,$L11,IF($BL$7-$E11=$G11,$L11,IF($BL$7-(2*$E11)=$G11,$L11,IF($BL$7-(3*$E11)=$G11,$L11,IF($BL$7-(4*$E11)=$G11,$L11,IF($BL$7-(5*$E11)=$G11,$L11,IF($BL$7-(6*$E11)=$G11,$L11,IF($BL$7-(7*$E11)=$G11,$L11,IF($BL$7-(8*$E11)=$G11,$L11,IF($BL$7-(9*$E11)=$G11,$L11,IF($BL$7-(10*$E11)=$G11,$L11,IF($BL$7-(11*$E11)=$G11,$L11,IF($BL$7-(12*$E11)=$G11,$L11,IF($BL$7-(13*$E11)=$G11,$L11,IF($BL$7-(14*$E11)=$G11,$L11,IF($BL$7-(15*$E11)=$G11,$L11,IF($BL$7-(16*$E11)=$G11,$L11,IF($BL$7-(17*$E11)=$G11,$L11,IF($BL$7-(18*$E11)=$G11,$L11,IF($BL$7-(19*$E11)=$G11,$L11,IF($BL$7-(20*$E11)=$G11,$L11,IF($BL$7-(21*$E11)=$G11,$L11,IF($BL$7-(22*$E11)=$G11,$L11,IF($BL$7-(23*$E11)=$G11,$L11,IF($BL$7-(24*$E11)=$G11,$L11,IF($BL$7-(25*$E11)=$G11,$L11,IF($BL$7-(26*$E11)=$G11,$L11,IF($BL$7-(27*$E11)=$G11,$L11,IF($BL$7-(28*$E11)=$G11,$L11,IF($BL$7-(29*$E11)=$G11,$L11,IF($BL$7-(30*$E11)=$G11,$L11,IF($BL$7-(31*$E11)=$G11,$L11,IF($BL$7-(32*$E11)=$G11,$L11,IF($BL$7-(33*$E11)=$G11,$L11,IF($BL$7-(34*$E11)=$G11,$L11,IF($BL$7-(35*$E11)=$G11,$L11,IF($BL$7-(36*$E11)=$G11,$L11,IF($BL$7-(37*$E11)=$G11,$L11,IF($BL$7-(38*$E11)=$G11,$L11,IF($BL$7-(39*$E11)=$G11,$L11,IF($BL$7-(40*$E11)=$G11,$L11,IF($BL$7-(41*$E11)=$G11,$L11,IF($BL$7-(42*$E11)=$G11,$L11,IF($BL$7-(43*$E11)=$G11,$L11,IF($BL$7-(44*$E11)=$G11,$L11,IF($BL$7-(45*$E11)=$G11,$L11,IF($BL$7-(46*$E11)=$G11,$L11,IF($BL$7-(47*$E11)=$G11,$L11,IF($BL$7-(48*$E11)=$G11,$L11,IF($BL$7-(49*$E11)=$G11,$L11,IF($BL$7-(50*$E11)=$G11,$L11,"")))))))))))))))))))))))))))))))))))))))))))))))))))</f>
        <v/>
      </c>
      <c r="BM11" s="64" t="str">
        <f t="shared" ref="BM11:BM86" si="53">IF($G11=$BM$7,$L11,IF($BM$7-$E11=$G11,$L11,IF($BM$7-(2*$E11)=$G11,$L11,IF($BM$7-(3*$E11)=$G11,$L11,IF($BM$7-(4*$E11)=$G11,$L11,IF($BM$7-(5*$E11)=$G11,$L11,IF($BM$7-(6*$E11)=$G11,$L11,IF($BM$7-(7*$E11)=$G11,$L11,IF($BM$7-(8*$E11)=$G11,$L11,IF($BM$7-(9*$E11)=$G11,$L11,IF($BM$7-(10*$E11)=$G11,$L11,IF($BM$7-(11*$E11)=$G11,$L11,IF($BM$7-(12*$E11)=$G11,$L11,IF($BM$7-(13*$E11)=$G11,$L11,IF($BM$7-(14*$E11)=$G11,$L11,IF($BM$7-(15*$E11)=$G11,$L11,IF($BM$7-(16*$E11)=$G11,$L11,IF($BM$7-(17*$E11)=$G11,$L11,IF($BM$7-(18*$E11)=$G11,$L11,IF($BM$7-(19*$E11)=$G11,$L11,IF($BM$7-(20*$E11)=$G11,$L11,IF($BM$7-(21*$E11)=$G11,$L11,IF($BM$7-(22*$E11)=$G11,$L11,IF($BM$7-(23*$E11)=$G11,$L11,IF($BM$7-(24*$E11)=$G11,$L11,IF($BM$7-(25*$E11)=$G11,$L11,IF($BM$7-(26*$E11)=$G11,$L11,IF($BM$7-(27*$E11)=$G11,$L11,IF($BM$7-(28*$E11)=$G11,$L11,IF($BM$7-(29*$E11)=$G11,$L11,IF($BM$7-(30*$E11)=$G11,$L11,IF($BM$7-(31*$E11)=$G11,$L11,IF($BM$7-(32*$E11)=$G11,$L11,IF($BM$7-(33*$E11)=$G11,$L11,IF($BM$7-(34*$E11)=$G11,$L11,IF($BM$7-(35*$E11)=$G11,$L11,IF($BM$7-(36*$E11)=$G11,$L11,IF($BM$7-(37*$E11)=$G11,$L11,IF($BM$7-(38*$E11)=$G11,$L11,IF($BM$7-(39*$E11)=$G11,$L11,IF($BM$7-(40*$E11)=$G11,$L11,IF($BM$7-(41*$E11)=$G11,$L11,IF($BM$7-(42*$E11)=$G11,$L11,IF($BM$7-(43*$E11)=$G11,$L11,IF($BM$7-(44*$E11)=$G11,$L11,IF($BM$7-(45*$E11)=$G11,$L11,IF($BM$7-(46*$E11)=$G11,$L11,IF($BM$7-(47*$E11)=$G11,$L11,IF($BM$7-(48*$E11)=$G11,$L11,IF($BM$7-(49*$E11)=$G11,$L11,IF($BM$7-(50*$E11)=$G11,$L11,"")))))))))))))))))))))))))))))))))))))))))))))))))))</f>
        <v/>
      </c>
    </row>
    <row r="12" spans="1:65" s="32" customFormat="1" ht="12.75" hidden="1" customHeight="1" x14ac:dyDescent="0.25">
      <c r="A12" s="26"/>
      <c r="B12" s="27" t="s">
        <v>2</v>
      </c>
      <c r="C12" s="84" t="s">
        <v>127</v>
      </c>
      <c r="D12" s="79" t="s">
        <v>127</v>
      </c>
      <c r="E12" s="28">
        <v>12</v>
      </c>
      <c r="F12" s="33">
        <v>2012</v>
      </c>
      <c r="G12" s="102">
        <f t="shared" si="1"/>
        <v>2024</v>
      </c>
      <c r="H12" s="104" t="s">
        <v>20</v>
      </c>
      <c r="I12" s="104">
        <v>0</v>
      </c>
      <c r="J12" s="108">
        <v>12164</v>
      </c>
      <c r="K12" s="109">
        <v>310</v>
      </c>
      <c r="L12" s="104">
        <f t="shared" si="2"/>
        <v>0</v>
      </c>
      <c r="M12" s="104"/>
      <c r="N12" s="31"/>
      <c r="O12" s="61">
        <f t="shared" si="3"/>
        <v>0</v>
      </c>
      <c r="P12" s="62" t="str">
        <f t="shared" si="4"/>
        <v/>
      </c>
      <c r="Q12" s="62" t="str">
        <f t="shared" si="5"/>
        <v/>
      </c>
      <c r="R12" s="62" t="str">
        <f t="shared" si="6"/>
        <v/>
      </c>
      <c r="S12" s="62" t="str">
        <f t="shared" si="7"/>
        <v/>
      </c>
      <c r="T12" s="62" t="str">
        <f t="shared" si="8"/>
        <v/>
      </c>
      <c r="U12" s="62" t="str">
        <f t="shared" si="9"/>
        <v/>
      </c>
      <c r="V12" s="62" t="str">
        <f t="shared" si="10"/>
        <v/>
      </c>
      <c r="W12" s="62" t="str">
        <f t="shared" si="11"/>
        <v/>
      </c>
      <c r="X12" s="62" t="str">
        <f t="shared" si="12"/>
        <v/>
      </c>
      <c r="Y12" s="62" t="str">
        <f t="shared" si="13"/>
        <v/>
      </c>
      <c r="Z12" s="62" t="str">
        <f t="shared" si="14"/>
        <v/>
      </c>
      <c r="AA12" s="62">
        <f t="shared" si="15"/>
        <v>0</v>
      </c>
      <c r="AB12" s="62" t="str">
        <f t="shared" si="16"/>
        <v/>
      </c>
      <c r="AC12" s="62" t="str">
        <f t="shared" si="17"/>
        <v/>
      </c>
      <c r="AD12" s="62" t="str">
        <f t="shared" si="18"/>
        <v/>
      </c>
      <c r="AE12" s="62" t="str">
        <f t="shared" si="19"/>
        <v/>
      </c>
      <c r="AF12" s="62" t="str">
        <f t="shared" si="20"/>
        <v/>
      </c>
      <c r="AG12" s="62" t="str">
        <f t="shared" si="21"/>
        <v/>
      </c>
      <c r="AH12" s="62" t="str">
        <f t="shared" si="22"/>
        <v/>
      </c>
      <c r="AI12" s="62" t="str">
        <f t="shared" si="23"/>
        <v/>
      </c>
      <c r="AJ12" s="63" t="str">
        <f t="shared" si="24"/>
        <v/>
      </c>
      <c r="AK12" s="62" t="str">
        <f t="shared" si="25"/>
        <v/>
      </c>
      <c r="AL12" s="62" t="str">
        <f t="shared" si="26"/>
        <v/>
      </c>
      <c r="AM12" s="62">
        <f t="shared" si="27"/>
        <v>0</v>
      </c>
      <c r="AN12" s="63" t="str">
        <f t="shared" si="28"/>
        <v/>
      </c>
      <c r="AO12" s="62" t="str">
        <f t="shared" si="29"/>
        <v/>
      </c>
      <c r="AP12" s="62" t="str">
        <f t="shared" si="30"/>
        <v/>
      </c>
      <c r="AQ12" s="62" t="str">
        <f t="shared" si="31"/>
        <v/>
      </c>
      <c r="AR12" s="62" t="str">
        <f t="shared" si="32"/>
        <v/>
      </c>
      <c r="AS12" s="62" t="str">
        <f t="shared" si="33"/>
        <v/>
      </c>
      <c r="AT12" s="62" t="str">
        <f t="shared" si="34"/>
        <v/>
      </c>
      <c r="AU12" s="62" t="str">
        <f t="shared" si="35"/>
        <v/>
      </c>
      <c r="AV12" s="62" t="str">
        <f t="shared" si="36"/>
        <v/>
      </c>
      <c r="AW12" s="62" t="str">
        <f t="shared" si="37"/>
        <v/>
      </c>
      <c r="AX12" s="62" t="str">
        <f t="shared" si="38"/>
        <v/>
      </c>
      <c r="AY12" s="62">
        <f t="shared" si="39"/>
        <v>0</v>
      </c>
      <c r="AZ12" s="62" t="str">
        <f t="shared" si="40"/>
        <v/>
      </c>
      <c r="BA12" s="62" t="str">
        <f t="shared" si="41"/>
        <v/>
      </c>
      <c r="BB12" s="62" t="str">
        <f t="shared" si="42"/>
        <v/>
      </c>
      <c r="BC12" s="62" t="str">
        <f t="shared" si="43"/>
        <v/>
      </c>
      <c r="BD12" s="62" t="str">
        <f t="shared" si="44"/>
        <v/>
      </c>
      <c r="BE12" s="62" t="str">
        <f t="shared" si="45"/>
        <v/>
      </c>
      <c r="BF12" s="62" t="str">
        <f t="shared" si="46"/>
        <v/>
      </c>
      <c r="BG12" s="62" t="str">
        <f t="shared" si="47"/>
        <v/>
      </c>
      <c r="BH12" s="62" t="str">
        <f t="shared" si="48"/>
        <v/>
      </c>
      <c r="BI12" s="62" t="str">
        <f t="shared" si="49"/>
        <v/>
      </c>
      <c r="BJ12" s="62" t="str">
        <f t="shared" si="50"/>
        <v/>
      </c>
      <c r="BK12" s="62">
        <f t="shared" si="51"/>
        <v>0</v>
      </c>
      <c r="BL12" s="62" t="str">
        <f t="shared" si="52"/>
        <v/>
      </c>
      <c r="BM12" s="64" t="str">
        <f t="shared" si="53"/>
        <v/>
      </c>
    </row>
    <row r="13" spans="1:65" s="32" customFormat="1" ht="12.75" customHeight="1" x14ac:dyDescent="0.25">
      <c r="A13" s="26"/>
      <c r="B13" s="27" t="s">
        <v>3</v>
      </c>
      <c r="C13" s="84" t="s">
        <v>128</v>
      </c>
      <c r="D13" s="79" t="s">
        <v>128</v>
      </c>
      <c r="E13" s="34">
        <v>80</v>
      </c>
      <c r="F13" s="35">
        <v>1952</v>
      </c>
      <c r="G13" s="102">
        <f t="shared" ref="G13" si="54">IF(AND((F13+E13)&lt;Startår,(F13+E13)&gt;100),Startår,F13+E13)</f>
        <v>2032</v>
      </c>
      <c r="H13" s="104" t="s">
        <v>92</v>
      </c>
      <c r="I13" s="105">
        <v>1100</v>
      </c>
      <c r="J13" s="106" t="s">
        <v>129</v>
      </c>
      <c r="K13" s="107">
        <v>10000</v>
      </c>
      <c r="L13" s="104">
        <f t="shared" ref="L13" si="55">K13*I13/1000</f>
        <v>11000</v>
      </c>
      <c r="M13" s="104"/>
      <c r="N13" s="31"/>
      <c r="O13" s="61" t="str">
        <f t="shared" si="3"/>
        <v/>
      </c>
      <c r="P13" s="62" t="str">
        <f t="shared" si="4"/>
        <v/>
      </c>
      <c r="Q13" s="62" t="str">
        <f t="shared" si="5"/>
        <v/>
      </c>
      <c r="R13" s="62" t="str">
        <f t="shared" si="6"/>
        <v/>
      </c>
      <c r="S13" s="62" t="str">
        <f t="shared" si="7"/>
        <v/>
      </c>
      <c r="T13" s="62" t="str">
        <f t="shared" si="8"/>
        <v/>
      </c>
      <c r="U13" s="62" t="str">
        <f t="shared" si="9"/>
        <v/>
      </c>
      <c r="V13" s="62" t="str">
        <f t="shared" si="10"/>
        <v/>
      </c>
      <c r="W13" s="62">
        <f t="shared" si="11"/>
        <v>11000</v>
      </c>
      <c r="X13" s="62" t="str">
        <f t="shared" si="12"/>
        <v/>
      </c>
      <c r="Y13" s="62" t="str">
        <f t="shared" si="13"/>
        <v/>
      </c>
      <c r="Z13" s="62" t="str">
        <f t="shared" si="14"/>
        <v/>
      </c>
      <c r="AA13" s="62" t="str">
        <f t="shared" si="15"/>
        <v/>
      </c>
      <c r="AB13" s="62" t="str">
        <f t="shared" si="16"/>
        <v/>
      </c>
      <c r="AC13" s="62" t="str">
        <f t="shared" si="17"/>
        <v/>
      </c>
      <c r="AD13" s="62" t="str">
        <f t="shared" si="18"/>
        <v/>
      </c>
      <c r="AE13" s="62" t="str">
        <f t="shared" si="19"/>
        <v/>
      </c>
      <c r="AF13" s="62" t="str">
        <f t="shared" si="20"/>
        <v/>
      </c>
      <c r="AG13" s="62" t="str">
        <f t="shared" si="21"/>
        <v/>
      </c>
      <c r="AH13" s="62" t="str">
        <f t="shared" si="22"/>
        <v/>
      </c>
      <c r="AI13" s="62" t="str">
        <f t="shared" si="23"/>
        <v/>
      </c>
      <c r="AJ13" s="63" t="str">
        <f t="shared" si="24"/>
        <v/>
      </c>
      <c r="AK13" s="62" t="str">
        <f t="shared" si="25"/>
        <v/>
      </c>
      <c r="AL13" s="62" t="str">
        <f t="shared" si="26"/>
        <v/>
      </c>
      <c r="AM13" s="62" t="str">
        <f t="shared" si="27"/>
        <v/>
      </c>
      <c r="AN13" s="63" t="str">
        <f t="shared" si="28"/>
        <v/>
      </c>
      <c r="AO13" s="62" t="str">
        <f t="shared" si="29"/>
        <v/>
      </c>
      <c r="AP13" s="62" t="str">
        <f t="shared" si="30"/>
        <v/>
      </c>
      <c r="AQ13" s="62" t="str">
        <f t="shared" si="31"/>
        <v/>
      </c>
      <c r="AR13" s="62" t="str">
        <f t="shared" si="32"/>
        <v/>
      </c>
      <c r="AS13" s="62" t="str">
        <f t="shared" si="33"/>
        <v/>
      </c>
      <c r="AT13" s="62" t="str">
        <f t="shared" si="34"/>
        <v/>
      </c>
      <c r="AU13" s="62" t="str">
        <f t="shared" si="35"/>
        <v/>
      </c>
      <c r="AV13" s="62" t="str">
        <f t="shared" si="36"/>
        <v/>
      </c>
      <c r="AW13" s="62" t="str">
        <f t="shared" si="37"/>
        <v/>
      </c>
      <c r="AX13" s="62" t="str">
        <f t="shared" si="38"/>
        <v/>
      </c>
      <c r="AY13" s="62" t="str">
        <f t="shared" si="39"/>
        <v/>
      </c>
      <c r="AZ13" s="62" t="str">
        <f t="shared" si="40"/>
        <v/>
      </c>
      <c r="BA13" s="62" t="str">
        <f t="shared" si="41"/>
        <v/>
      </c>
      <c r="BB13" s="62" t="str">
        <f t="shared" si="42"/>
        <v/>
      </c>
      <c r="BC13" s="62" t="str">
        <f t="shared" si="43"/>
        <v/>
      </c>
      <c r="BD13" s="62" t="str">
        <f t="shared" si="44"/>
        <v/>
      </c>
      <c r="BE13" s="62" t="str">
        <f t="shared" si="45"/>
        <v/>
      </c>
      <c r="BF13" s="62" t="str">
        <f t="shared" si="46"/>
        <v/>
      </c>
      <c r="BG13" s="62" t="str">
        <f t="shared" si="47"/>
        <v/>
      </c>
      <c r="BH13" s="62" t="str">
        <f t="shared" si="48"/>
        <v/>
      </c>
      <c r="BI13" s="62" t="str">
        <f t="shared" si="49"/>
        <v/>
      </c>
      <c r="BJ13" s="62" t="str">
        <f t="shared" si="50"/>
        <v/>
      </c>
      <c r="BK13" s="62" t="str">
        <f t="shared" si="51"/>
        <v/>
      </c>
      <c r="BL13" s="62" t="str">
        <f t="shared" si="52"/>
        <v/>
      </c>
      <c r="BM13" s="64" t="str">
        <f t="shared" si="53"/>
        <v/>
      </c>
    </row>
    <row r="14" spans="1:65" s="32" customFormat="1" ht="12.75" customHeight="1" x14ac:dyDescent="0.25">
      <c r="A14" s="26"/>
      <c r="B14" s="27" t="s">
        <v>3</v>
      </c>
      <c r="C14" s="84" t="s">
        <v>659</v>
      </c>
      <c r="D14" s="79" t="s">
        <v>128</v>
      </c>
      <c r="E14" s="34">
        <v>2</v>
      </c>
      <c r="F14" s="35">
        <v>2023</v>
      </c>
      <c r="G14" s="102">
        <v>2025</v>
      </c>
      <c r="H14" s="110" t="s">
        <v>20</v>
      </c>
      <c r="I14" s="105">
        <v>8</v>
      </c>
      <c r="J14" s="106" t="s">
        <v>129</v>
      </c>
      <c r="K14" s="107">
        <v>1100</v>
      </c>
      <c r="L14" s="104">
        <f t="shared" si="2"/>
        <v>8.8000000000000007</v>
      </c>
      <c r="M14" s="104"/>
      <c r="N14" s="31"/>
      <c r="O14" s="61" t="str">
        <f t="shared" si="3"/>
        <v/>
      </c>
      <c r="P14" s="62">
        <f t="shared" si="4"/>
        <v>8.8000000000000007</v>
      </c>
      <c r="Q14" s="62" t="str">
        <f t="shared" si="5"/>
        <v/>
      </c>
      <c r="R14" s="62">
        <f t="shared" si="6"/>
        <v>8.8000000000000007</v>
      </c>
      <c r="S14" s="62" t="str">
        <f t="shared" si="7"/>
        <v/>
      </c>
      <c r="T14" s="62">
        <f t="shared" si="8"/>
        <v>8.8000000000000007</v>
      </c>
      <c r="U14" s="62" t="str">
        <f t="shared" si="9"/>
        <v/>
      </c>
      <c r="V14" s="62">
        <f t="shared" si="10"/>
        <v>8.8000000000000007</v>
      </c>
      <c r="W14" s="62" t="str">
        <f t="shared" si="11"/>
        <v/>
      </c>
      <c r="X14" s="62">
        <f t="shared" si="12"/>
        <v>8.8000000000000007</v>
      </c>
      <c r="Y14" s="62" t="str">
        <f t="shared" si="13"/>
        <v/>
      </c>
      <c r="Z14" s="62">
        <f t="shared" si="14"/>
        <v>8.8000000000000007</v>
      </c>
      <c r="AA14" s="62" t="str">
        <f t="shared" si="15"/>
        <v/>
      </c>
      <c r="AB14" s="62">
        <f t="shared" si="16"/>
        <v>8.8000000000000007</v>
      </c>
      <c r="AC14" s="62" t="str">
        <f t="shared" si="17"/>
        <v/>
      </c>
      <c r="AD14" s="62">
        <f t="shared" si="18"/>
        <v>8.8000000000000007</v>
      </c>
      <c r="AE14" s="62" t="str">
        <f t="shared" si="19"/>
        <v/>
      </c>
      <c r="AF14" s="62">
        <f t="shared" si="20"/>
        <v>8.8000000000000007</v>
      </c>
      <c r="AG14" s="62" t="str">
        <f t="shared" si="21"/>
        <v/>
      </c>
      <c r="AH14" s="62">
        <f t="shared" si="22"/>
        <v>8.8000000000000007</v>
      </c>
      <c r="AI14" s="62" t="str">
        <f t="shared" si="23"/>
        <v/>
      </c>
      <c r="AJ14" s="63">
        <f t="shared" si="24"/>
        <v>8.8000000000000007</v>
      </c>
      <c r="AK14" s="62" t="str">
        <f t="shared" si="25"/>
        <v/>
      </c>
      <c r="AL14" s="62">
        <f t="shared" si="26"/>
        <v>8.8000000000000007</v>
      </c>
      <c r="AM14" s="62" t="str">
        <f t="shared" si="27"/>
        <v/>
      </c>
      <c r="AN14" s="63">
        <f t="shared" si="28"/>
        <v>8.8000000000000007</v>
      </c>
      <c r="AO14" s="62" t="str">
        <f t="shared" si="29"/>
        <v/>
      </c>
      <c r="AP14" s="62">
        <f t="shared" si="30"/>
        <v>8.8000000000000007</v>
      </c>
      <c r="AQ14" s="62" t="str">
        <f t="shared" si="31"/>
        <v/>
      </c>
      <c r="AR14" s="62">
        <f t="shared" si="32"/>
        <v>8.8000000000000007</v>
      </c>
      <c r="AS14" s="62" t="str">
        <f t="shared" si="33"/>
        <v/>
      </c>
      <c r="AT14" s="62">
        <f t="shared" si="34"/>
        <v>8.8000000000000007</v>
      </c>
      <c r="AU14" s="62" t="str">
        <f t="shared" si="35"/>
        <v/>
      </c>
      <c r="AV14" s="62">
        <f t="shared" si="36"/>
        <v>8.8000000000000007</v>
      </c>
      <c r="AW14" s="62" t="str">
        <f t="shared" si="37"/>
        <v/>
      </c>
      <c r="AX14" s="62">
        <f t="shared" si="38"/>
        <v>8.8000000000000007</v>
      </c>
      <c r="AY14" s="62" t="str">
        <f t="shared" si="39"/>
        <v/>
      </c>
      <c r="AZ14" s="62">
        <f t="shared" si="40"/>
        <v>8.8000000000000007</v>
      </c>
      <c r="BA14" s="62" t="str">
        <f t="shared" si="41"/>
        <v/>
      </c>
      <c r="BB14" s="62">
        <f t="shared" si="42"/>
        <v>8.8000000000000007</v>
      </c>
      <c r="BC14" s="62" t="str">
        <f t="shared" si="43"/>
        <v/>
      </c>
      <c r="BD14" s="62">
        <f t="shared" si="44"/>
        <v>8.8000000000000007</v>
      </c>
      <c r="BE14" s="62" t="str">
        <f t="shared" si="45"/>
        <v/>
      </c>
      <c r="BF14" s="62">
        <f t="shared" si="46"/>
        <v>8.8000000000000007</v>
      </c>
      <c r="BG14" s="62" t="str">
        <f t="shared" si="47"/>
        <v/>
      </c>
      <c r="BH14" s="62">
        <f t="shared" si="48"/>
        <v>8.8000000000000007</v>
      </c>
      <c r="BI14" s="62" t="str">
        <f t="shared" si="49"/>
        <v/>
      </c>
      <c r="BJ14" s="62">
        <f t="shared" si="50"/>
        <v>8.8000000000000007</v>
      </c>
      <c r="BK14" s="62" t="str">
        <f t="shared" si="51"/>
        <v/>
      </c>
      <c r="BL14" s="62">
        <f t="shared" si="52"/>
        <v>8.8000000000000007</v>
      </c>
      <c r="BM14" s="64" t="str">
        <f t="shared" si="53"/>
        <v/>
      </c>
    </row>
    <row r="15" spans="1:65" s="32" customFormat="1" ht="12.75" customHeight="1" x14ac:dyDescent="0.25">
      <c r="A15" s="26"/>
      <c r="B15" s="27" t="s">
        <v>23</v>
      </c>
      <c r="C15" s="84" t="s">
        <v>130</v>
      </c>
      <c r="D15" s="79" t="s">
        <v>445</v>
      </c>
      <c r="E15" s="28" t="str">
        <f>IF(D15='Ute, Mark'!F3,"20",IF(D15='Ute, Mark'!F4,"20",IF(D15='Ute, Mark'!F5,"20",IF(D15='Ute, Mark'!F6,"20",IF(D15='Ute, Mark'!F7,"20",IF(D15='Ute, Mark'!F8,"20",IF(D15='Ute, Mark'!F9,"20",IF(D15='Ute, Mark'!F10,"15",IF(D15='Ute, Mark'!F11,"15",IF(D15='Ute, Mark'!F12,"15",IF(D15='Ute, Mark'!F13,"15",IF(D15='Ute, Mark'!F14,"15","0"))))))))))))</f>
        <v>20</v>
      </c>
      <c r="F15" s="36">
        <v>2020</v>
      </c>
      <c r="G15" s="102">
        <f t="shared" si="1"/>
        <v>2040</v>
      </c>
      <c r="H15" s="104" t="s">
        <v>20</v>
      </c>
      <c r="I15" s="104">
        <v>30</v>
      </c>
      <c r="J15" s="108" t="str">
        <f>IF(D15='Ute, Mark'!F3,"63721",IF(D15='Ute, Mark'!F4,"63722",IF(D15='Ute, Mark'!F5,"63723",IF(D15='Ute, Mark'!F6,"63724",IF(D15='Ute, Mark'!F7,"63725",IF(D15='Ute, Mark'!F8,"63726",IF(D15='Ute, Mark'!F9,"63727",IF(D15='Ute, Mark'!F10,"63731",IF(D15='Ute, Mark'!F11,"63732",IF(D15='Ute, Mark'!F12,"63781",IF(D15='Ute, Mark'!F13,"63783",IF(D15='Ute, Mark'!F14,"63788",""))))))))))))</f>
        <v>63721</v>
      </c>
      <c r="K15" s="109" t="str">
        <f>IF(D15='Ute, Mark'!F3,"4930",IF(D15='Ute, Mark'!F4,"2760",IF(D15='Ute, Mark'!F5,"3110",IF(D15='Ute, Mark'!F6,"4410",IF(D15='Ute, Mark'!F7,"3080",IF(D15='Ute, Mark'!F8,"8160",IF(D15='Ute, Mark'!F9,"15680",IF(D15='Ute, Mark'!F10,"5900",IF(D15='Ute, Mark'!F11,"7630",IF(D15='Ute, Mark'!F12,"1190",IF(D15='Ute, Mark'!F13,"2120",IF(D15='Ute, Mark'!F14,"9020","0"))))))))))))</f>
        <v>4930</v>
      </c>
      <c r="L15" s="104">
        <f t="shared" si="2"/>
        <v>147.9</v>
      </c>
      <c r="M15" s="104"/>
      <c r="N15" s="31"/>
      <c r="O15" s="61" t="str">
        <f t="shared" si="3"/>
        <v/>
      </c>
      <c r="P15" s="62" t="str">
        <f t="shared" si="4"/>
        <v/>
      </c>
      <c r="Q15" s="62" t="str">
        <f t="shared" si="5"/>
        <v/>
      </c>
      <c r="R15" s="62" t="str">
        <f t="shared" si="6"/>
        <v/>
      </c>
      <c r="S15" s="62" t="str">
        <f t="shared" si="7"/>
        <v/>
      </c>
      <c r="T15" s="62" t="str">
        <f t="shared" si="8"/>
        <v/>
      </c>
      <c r="U15" s="62" t="str">
        <f t="shared" si="9"/>
        <v/>
      </c>
      <c r="V15" s="62" t="str">
        <f t="shared" si="10"/>
        <v/>
      </c>
      <c r="W15" s="62" t="str">
        <f t="shared" si="11"/>
        <v/>
      </c>
      <c r="X15" s="62" t="str">
        <f t="shared" si="12"/>
        <v/>
      </c>
      <c r="Y15" s="62" t="str">
        <f t="shared" si="13"/>
        <v/>
      </c>
      <c r="Z15" s="62" t="str">
        <f t="shared" si="14"/>
        <v/>
      </c>
      <c r="AA15" s="62" t="str">
        <f t="shared" si="15"/>
        <v/>
      </c>
      <c r="AB15" s="62" t="str">
        <f t="shared" si="16"/>
        <v/>
      </c>
      <c r="AC15" s="62" t="str">
        <f t="shared" si="17"/>
        <v/>
      </c>
      <c r="AD15" s="62" t="str">
        <f t="shared" si="18"/>
        <v/>
      </c>
      <c r="AE15" s="62">
        <f t="shared" si="19"/>
        <v>147.9</v>
      </c>
      <c r="AF15" s="62" t="str">
        <f t="shared" si="20"/>
        <v/>
      </c>
      <c r="AG15" s="62" t="str">
        <f t="shared" si="21"/>
        <v/>
      </c>
      <c r="AH15" s="62" t="str">
        <f t="shared" si="22"/>
        <v/>
      </c>
      <c r="AI15" s="62" t="str">
        <f t="shared" si="23"/>
        <v/>
      </c>
      <c r="AJ15" s="63" t="str">
        <f t="shared" si="24"/>
        <v/>
      </c>
      <c r="AK15" s="62" t="str">
        <f t="shared" si="25"/>
        <v/>
      </c>
      <c r="AL15" s="62" t="str">
        <f t="shared" si="26"/>
        <v/>
      </c>
      <c r="AM15" s="62" t="str">
        <f t="shared" si="27"/>
        <v/>
      </c>
      <c r="AN15" s="63" t="str">
        <f t="shared" si="28"/>
        <v/>
      </c>
      <c r="AO15" s="62" t="str">
        <f t="shared" si="29"/>
        <v/>
      </c>
      <c r="AP15" s="62" t="str">
        <f t="shared" si="30"/>
        <v/>
      </c>
      <c r="AQ15" s="62" t="str">
        <f t="shared" si="31"/>
        <v/>
      </c>
      <c r="AR15" s="62" t="str">
        <f t="shared" si="32"/>
        <v/>
      </c>
      <c r="AS15" s="62" t="str">
        <f t="shared" si="33"/>
        <v/>
      </c>
      <c r="AT15" s="62" t="str">
        <f t="shared" si="34"/>
        <v/>
      </c>
      <c r="AU15" s="62" t="str">
        <f t="shared" si="35"/>
        <v/>
      </c>
      <c r="AV15" s="62" t="str">
        <f t="shared" si="36"/>
        <v/>
      </c>
      <c r="AW15" s="62" t="str">
        <f t="shared" si="37"/>
        <v/>
      </c>
      <c r="AX15" s="62" t="str">
        <f t="shared" si="38"/>
        <v/>
      </c>
      <c r="AY15" s="62">
        <f t="shared" si="39"/>
        <v>147.9</v>
      </c>
      <c r="AZ15" s="62" t="str">
        <f t="shared" si="40"/>
        <v/>
      </c>
      <c r="BA15" s="62" t="str">
        <f t="shared" si="41"/>
        <v/>
      </c>
      <c r="BB15" s="62" t="str">
        <f t="shared" si="42"/>
        <v/>
      </c>
      <c r="BC15" s="62" t="str">
        <f t="shared" si="43"/>
        <v/>
      </c>
      <c r="BD15" s="62" t="str">
        <f t="shared" si="44"/>
        <v/>
      </c>
      <c r="BE15" s="62" t="str">
        <f t="shared" si="45"/>
        <v/>
      </c>
      <c r="BF15" s="62" t="str">
        <f t="shared" si="46"/>
        <v/>
      </c>
      <c r="BG15" s="62" t="str">
        <f t="shared" si="47"/>
        <v/>
      </c>
      <c r="BH15" s="62" t="str">
        <f t="shared" si="48"/>
        <v/>
      </c>
      <c r="BI15" s="62" t="str">
        <f t="shared" si="49"/>
        <v/>
      </c>
      <c r="BJ15" s="62" t="str">
        <f t="shared" si="50"/>
        <v/>
      </c>
      <c r="BK15" s="62" t="str">
        <f t="shared" si="51"/>
        <v/>
      </c>
      <c r="BL15" s="62" t="str">
        <f t="shared" si="52"/>
        <v/>
      </c>
      <c r="BM15" s="64" t="str">
        <f t="shared" si="53"/>
        <v/>
      </c>
    </row>
    <row r="16" spans="1:65" s="32" customFormat="1" ht="12.75" customHeight="1" x14ac:dyDescent="0.25">
      <c r="A16" s="26"/>
      <c r="B16" s="27" t="s">
        <v>23</v>
      </c>
      <c r="C16" s="84" t="s">
        <v>131</v>
      </c>
      <c r="D16" s="79" t="s">
        <v>427</v>
      </c>
      <c r="E16" s="28" t="str">
        <f>IF(D16='Ute, Mark'!G3,"20",IF(D16='Ute, Mark'!G4,"20",IF(D16='Ute, Mark'!G5,"20",IF(D16='Ute, Mark'!G6,"15","0"))))</f>
        <v>20</v>
      </c>
      <c r="F16" s="29">
        <v>2022</v>
      </c>
      <c r="G16" s="102">
        <f t="shared" si="1"/>
        <v>2042</v>
      </c>
      <c r="H16" s="104" t="s">
        <v>20</v>
      </c>
      <c r="I16" s="104">
        <v>16</v>
      </c>
      <c r="J16" s="108" t="str">
        <f>IF(D16='Ute, Mark'!G3,"63711",IF(D16='Ute, Mark'!G4,"63712",IF(D16='Ute, Mark'!G5,"63713",IF(D16='Ute, Mark'!G6,"63776",""))))</f>
        <v>63712</v>
      </c>
      <c r="K16" s="109" t="str">
        <f>IF(D16='Ute, Mark'!G3,"11770",IF(D16='Ute, Mark'!G4,"11880",IF(D16='Ute, Mark'!G5,"12020",IF(D16='Ute, Mark'!G6,"6910","0"))))</f>
        <v>11880</v>
      </c>
      <c r="L16" s="104">
        <f t="shared" si="2"/>
        <v>190.08</v>
      </c>
      <c r="M16" s="110"/>
      <c r="N16" s="31"/>
      <c r="O16" s="61" t="str">
        <f t="shared" si="3"/>
        <v/>
      </c>
      <c r="P16" s="62" t="str">
        <f t="shared" si="4"/>
        <v/>
      </c>
      <c r="Q16" s="62" t="str">
        <f t="shared" si="5"/>
        <v/>
      </c>
      <c r="R16" s="62" t="str">
        <f t="shared" si="6"/>
        <v/>
      </c>
      <c r="S16" s="62" t="str">
        <f t="shared" si="7"/>
        <v/>
      </c>
      <c r="T16" s="62" t="str">
        <f t="shared" si="8"/>
        <v/>
      </c>
      <c r="U16" s="62" t="str">
        <f t="shared" si="9"/>
        <v/>
      </c>
      <c r="V16" s="62" t="str">
        <f t="shared" si="10"/>
        <v/>
      </c>
      <c r="W16" s="62" t="str">
        <f t="shared" si="11"/>
        <v/>
      </c>
      <c r="X16" s="62" t="str">
        <f t="shared" si="12"/>
        <v/>
      </c>
      <c r="Y16" s="62" t="str">
        <f t="shared" si="13"/>
        <v/>
      </c>
      <c r="Z16" s="62" t="str">
        <f t="shared" si="14"/>
        <v/>
      </c>
      <c r="AA16" s="62" t="str">
        <f t="shared" si="15"/>
        <v/>
      </c>
      <c r="AB16" s="62" t="str">
        <f t="shared" si="16"/>
        <v/>
      </c>
      <c r="AC16" s="62" t="str">
        <f t="shared" si="17"/>
        <v/>
      </c>
      <c r="AD16" s="62" t="str">
        <f t="shared" si="18"/>
        <v/>
      </c>
      <c r="AE16" s="62" t="str">
        <f t="shared" si="19"/>
        <v/>
      </c>
      <c r="AF16" s="62" t="str">
        <f t="shared" si="20"/>
        <v/>
      </c>
      <c r="AG16" s="62">
        <f t="shared" si="21"/>
        <v>190.08</v>
      </c>
      <c r="AH16" s="62" t="str">
        <f t="shared" si="22"/>
        <v/>
      </c>
      <c r="AI16" s="62" t="str">
        <f t="shared" si="23"/>
        <v/>
      </c>
      <c r="AJ16" s="63" t="str">
        <f t="shared" si="24"/>
        <v/>
      </c>
      <c r="AK16" s="62" t="str">
        <f t="shared" si="25"/>
        <v/>
      </c>
      <c r="AL16" s="62" t="str">
        <f t="shared" si="26"/>
        <v/>
      </c>
      <c r="AM16" s="62" t="str">
        <f t="shared" si="27"/>
        <v/>
      </c>
      <c r="AN16" s="63" t="str">
        <f t="shared" si="28"/>
        <v/>
      </c>
      <c r="AO16" s="62" t="str">
        <f t="shared" si="29"/>
        <v/>
      </c>
      <c r="AP16" s="62" t="str">
        <f t="shared" si="30"/>
        <v/>
      </c>
      <c r="AQ16" s="62" t="str">
        <f t="shared" si="31"/>
        <v/>
      </c>
      <c r="AR16" s="62" t="str">
        <f t="shared" si="32"/>
        <v/>
      </c>
      <c r="AS16" s="62" t="str">
        <f t="shared" si="33"/>
        <v/>
      </c>
      <c r="AT16" s="62" t="str">
        <f t="shared" si="34"/>
        <v/>
      </c>
      <c r="AU16" s="62" t="str">
        <f t="shared" si="35"/>
        <v/>
      </c>
      <c r="AV16" s="62" t="str">
        <f t="shared" si="36"/>
        <v/>
      </c>
      <c r="AW16" s="62" t="str">
        <f t="shared" si="37"/>
        <v/>
      </c>
      <c r="AX16" s="62" t="str">
        <f t="shared" si="38"/>
        <v/>
      </c>
      <c r="AY16" s="62" t="str">
        <f t="shared" si="39"/>
        <v/>
      </c>
      <c r="AZ16" s="62" t="str">
        <f t="shared" si="40"/>
        <v/>
      </c>
      <c r="BA16" s="62">
        <f t="shared" si="41"/>
        <v>190.08</v>
      </c>
      <c r="BB16" s="62" t="str">
        <f t="shared" si="42"/>
        <v/>
      </c>
      <c r="BC16" s="62" t="str">
        <f t="shared" si="43"/>
        <v/>
      </c>
      <c r="BD16" s="62" t="str">
        <f t="shared" si="44"/>
        <v/>
      </c>
      <c r="BE16" s="62" t="str">
        <f t="shared" si="45"/>
        <v/>
      </c>
      <c r="BF16" s="62" t="str">
        <f t="shared" si="46"/>
        <v/>
      </c>
      <c r="BG16" s="62" t="str">
        <f t="shared" si="47"/>
        <v/>
      </c>
      <c r="BH16" s="62" t="str">
        <f t="shared" si="48"/>
        <v/>
      </c>
      <c r="BI16" s="62" t="str">
        <f t="shared" si="49"/>
        <v/>
      </c>
      <c r="BJ16" s="62" t="str">
        <f t="shared" si="50"/>
        <v/>
      </c>
      <c r="BK16" s="62" t="str">
        <f t="shared" si="51"/>
        <v/>
      </c>
      <c r="BL16" s="62" t="str">
        <f t="shared" si="52"/>
        <v/>
      </c>
      <c r="BM16" s="64" t="str">
        <f t="shared" si="53"/>
        <v/>
      </c>
    </row>
    <row r="17" spans="1:65" ht="12.75" hidden="1" customHeight="1" x14ac:dyDescent="0.2">
      <c r="A17" s="37"/>
      <c r="B17" s="38"/>
      <c r="C17" s="85"/>
      <c r="D17" s="80"/>
      <c r="E17" s="39"/>
      <c r="F17" s="40"/>
      <c r="G17" s="73">
        <f t="shared" si="1"/>
        <v>0</v>
      </c>
      <c r="H17" s="41"/>
      <c r="I17" s="41"/>
      <c r="J17" s="71"/>
      <c r="K17" s="76"/>
      <c r="L17" s="30">
        <f t="shared" ref="L17" si="56">K17*I17/1000</f>
        <v>0</v>
      </c>
      <c r="M17" s="41"/>
      <c r="O17" s="61" t="str">
        <f t="shared" si="3"/>
        <v/>
      </c>
      <c r="P17" s="62" t="str">
        <f t="shared" si="4"/>
        <v/>
      </c>
      <c r="Q17" s="62" t="str">
        <f t="shared" si="5"/>
        <v/>
      </c>
      <c r="R17" s="62" t="str">
        <f t="shared" si="6"/>
        <v/>
      </c>
      <c r="S17" s="62" t="str">
        <f t="shared" si="7"/>
        <v/>
      </c>
      <c r="T17" s="62" t="str">
        <f t="shared" si="8"/>
        <v/>
      </c>
      <c r="U17" s="62" t="str">
        <f t="shared" si="9"/>
        <v/>
      </c>
      <c r="V17" s="62" t="str">
        <f t="shared" si="10"/>
        <v/>
      </c>
      <c r="W17" s="62" t="str">
        <f t="shared" si="11"/>
        <v/>
      </c>
      <c r="X17" s="62" t="str">
        <f t="shared" si="12"/>
        <v/>
      </c>
      <c r="Y17" s="62" t="str">
        <f t="shared" si="13"/>
        <v/>
      </c>
      <c r="Z17" s="62" t="str">
        <f t="shared" si="14"/>
        <v/>
      </c>
      <c r="AA17" s="62" t="str">
        <f t="shared" si="15"/>
        <v/>
      </c>
      <c r="AB17" s="62" t="str">
        <f t="shared" si="16"/>
        <v/>
      </c>
      <c r="AC17" s="62" t="str">
        <f t="shared" si="17"/>
        <v/>
      </c>
      <c r="AD17" s="62" t="str">
        <f t="shared" si="18"/>
        <v/>
      </c>
      <c r="AE17" s="62" t="str">
        <f t="shared" si="19"/>
        <v/>
      </c>
      <c r="AF17" s="62" t="str">
        <f t="shared" si="20"/>
        <v/>
      </c>
      <c r="AG17" s="62" t="str">
        <f t="shared" si="21"/>
        <v/>
      </c>
      <c r="AH17" s="62" t="str">
        <f t="shared" si="22"/>
        <v/>
      </c>
      <c r="AI17" s="62" t="str">
        <f t="shared" si="23"/>
        <v/>
      </c>
      <c r="AJ17" s="63" t="str">
        <f t="shared" si="24"/>
        <v/>
      </c>
      <c r="AK17" s="62" t="str">
        <f t="shared" si="25"/>
        <v/>
      </c>
      <c r="AL17" s="62" t="str">
        <f t="shared" si="26"/>
        <v/>
      </c>
      <c r="AM17" s="62" t="str">
        <f t="shared" si="27"/>
        <v/>
      </c>
      <c r="AN17" s="63" t="str">
        <f t="shared" si="28"/>
        <v/>
      </c>
      <c r="AO17" s="62" t="str">
        <f t="shared" si="29"/>
        <v/>
      </c>
      <c r="AP17" s="62" t="str">
        <f t="shared" si="30"/>
        <v/>
      </c>
      <c r="AQ17" s="62" t="str">
        <f t="shared" si="31"/>
        <v/>
      </c>
      <c r="AR17" s="62" t="str">
        <f t="shared" si="32"/>
        <v/>
      </c>
      <c r="AS17" s="62" t="str">
        <f t="shared" si="33"/>
        <v/>
      </c>
      <c r="AT17" s="62" t="str">
        <f t="shared" si="34"/>
        <v/>
      </c>
      <c r="AU17" s="62" t="str">
        <f t="shared" si="35"/>
        <v/>
      </c>
      <c r="AV17" s="62" t="str">
        <f t="shared" si="36"/>
        <v/>
      </c>
      <c r="AW17" s="62" t="str">
        <f t="shared" si="37"/>
        <v/>
      </c>
      <c r="AX17" s="62" t="str">
        <f t="shared" si="38"/>
        <v/>
      </c>
      <c r="AY17" s="62" t="str">
        <f t="shared" si="39"/>
        <v/>
      </c>
      <c r="AZ17" s="62" t="str">
        <f t="shared" si="40"/>
        <v/>
      </c>
      <c r="BA17" s="62" t="str">
        <f t="shared" si="41"/>
        <v/>
      </c>
      <c r="BB17" s="62" t="str">
        <f t="shared" si="42"/>
        <v/>
      </c>
      <c r="BC17" s="62" t="str">
        <f t="shared" si="43"/>
        <v/>
      </c>
      <c r="BD17" s="62" t="str">
        <f t="shared" si="44"/>
        <v/>
      </c>
      <c r="BE17" s="62" t="str">
        <f t="shared" si="45"/>
        <v/>
      </c>
      <c r="BF17" s="62" t="str">
        <f t="shared" si="46"/>
        <v/>
      </c>
      <c r="BG17" s="62" t="str">
        <f t="shared" si="47"/>
        <v/>
      </c>
      <c r="BH17" s="62" t="str">
        <f t="shared" si="48"/>
        <v/>
      </c>
      <c r="BI17" s="62" t="str">
        <f t="shared" si="49"/>
        <v/>
      </c>
      <c r="BJ17" s="62" t="str">
        <f t="shared" si="50"/>
        <v/>
      </c>
      <c r="BK17" s="62" t="str">
        <f t="shared" si="51"/>
        <v/>
      </c>
      <c r="BL17" s="62" t="str">
        <f t="shared" si="52"/>
        <v/>
      </c>
      <c r="BM17" s="64" t="str">
        <f t="shared" si="53"/>
        <v/>
      </c>
    </row>
    <row r="18" spans="1:65" ht="12.75" hidden="1" customHeight="1" x14ac:dyDescent="0.2">
      <c r="A18" s="37"/>
      <c r="B18" s="38"/>
      <c r="C18" s="85"/>
      <c r="D18" s="80"/>
      <c r="E18" s="39"/>
      <c r="F18" s="40"/>
      <c r="G18" s="73">
        <f t="shared" ref="G18" si="57">IF(AND((F18+E18)&lt;Startår,(F18+E18)&gt;100),Startår,F18+E18)</f>
        <v>0</v>
      </c>
      <c r="H18" s="41"/>
      <c r="I18" s="41"/>
      <c r="J18" s="71"/>
      <c r="K18" s="76"/>
      <c r="L18" s="30">
        <f t="shared" ref="L18" si="58">K18*I18/1000</f>
        <v>0</v>
      </c>
      <c r="M18" s="41"/>
      <c r="O18" s="61" t="str">
        <f t="shared" si="3"/>
        <v/>
      </c>
      <c r="P18" s="62" t="str">
        <f t="shared" si="4"/>
        <v/>
      </c>
      <c r="Q18" s="62" t="str">
        <f t="shared" si="5"/>
        <v/>
      </c>
      <c r="R18" s="62" t="str">
        <f t="shared" si="6"/>
        <v/>
      </c>
      <c r="S18" s="62" t="str">
        <f t="shared" si="7"/>
        <v/>
      </c>
      <c r="T18" s="62" t="str">
        <f t="shared" si="8"/>
        <v/>
      </c>
      <c r="U18" s="62" t="str">
        <f t="shared" si="9"/>
        <v/>
      </c>
      <c r="V18" s="62" t="str">
        <f t="shared" si="10"/>
        <v/>
      </c>
      <c r="W18" s="62" t="str">
        <f t="shared" si="11"/>
        <v/>
      </c>
      <c r="X18" s="62" t="str">
        <f t="shared" si="12"/>
        <v/>
      </c>
      <c r="Y18" s="62" t="str">
        <f t="shared" si="13"/>
        <v/>
      </c>
      <c r="Z18" s="62" t="str">
        <f t="shared" si="14"/>
        <v/>
      </c>
      <c r="AA18" s="62" t="str">
        <f t="shared" si="15"/>
        <v/>
      </c>
      <c r="AB18" s="62" t="str">
        <f t="shared" si="16"/>
        <v/>
      </c>
      <c r="AC18" s="62" t="str">
        <f t="shared" si="17"/>
        <v/>
      </c>
      <c r="AD18" s="62" t="str">
        <f t="shared" si="18"/>
        <v/>
      </c>
      <c r="AE18" s="62" t="str">
        <f t="shared" si="19"/>
        <v/>
      </c>
      <c r="AF18" s="62" t="str">
        <f t="shared" si="20"/>
        <v/>
      </c>
      <c r="AG18" s="62" t="str">
        <f t="shared" si="21"/>
        <v/>
      </c>
      <c r="AH18" s="62" t="str">
        <f t="shared" si="22"/>
        <v/>
      </c>
      <c r="AI18" s="62" t="str">
        <f t="shared" si="23"/>
        <v/>
      </c>
      <c r="AJ18" s="63" t="str">
        <f t="shared" si="24"/>
        <v/>
      </c>
      <c r="AK18" s="62" t="str">
        <f t="shared" si="25"/>
        <v/>
      </c>
      <c r="AL18" s="62" t="str">
        <f t="shared" si="26"/>
        <v/>
      </c>
      <c r="AM18" s="62" t="str">
        <f t="shared" si="27"/>
        <v/>
      </c>
      <c r="AN18" s="63" t="str">
        <f t="shared" si="28"/>
        <v/>
      </c>
      <c r="AO18" s="62" t="str">
        <f t="shared" si="29"/>
        <v/>
      </c>
      <c r="AP18" s="62" t="str">
        <f t="shared" si="30"/>
        <v/>
      </c>
      <c r="AQ18" s="62" t="str">
        <f t="shared" si="31"/>
        <v/>
      </c>
      <c r="AR18" s="62" t="str">
        <f t="shared" si="32"/>
        <v/>
      </c>
      <c r="AS18" s="62" t="str">
        <f t="shared" si="33"/>
        <v/>
      </c>
      <c r="AT18" s="62" t="str">
        <f t="shared" si="34"/>
        <v/>
      </c>
      <c r="AU18" s="62" t="str">
        <f t="shared" si="35"/>
        <v/>
      </c>
      <c r="AV18" s="62" t="str">
        <f t="shared" si="36"/>
        <v/>
      </c>
      <c r="AW18" s="62" t="str">
        <f t="shared" si="37"/>
        <v/>
      </c>
      <c r="AX18" s="62" t="str">
        <f t="shared" si="38"/>
        <v/>
      </c>
      <c r="AY18" s="62" t="str">
        <f t="shared" si="39"/>
        <v/>
      </c>
      <c r="AZ18" s="62" t="str">
        <f t="shared" si="40"/>
        <v/>
      </c>
      <c r="BA18" s="62" t="str">
        <f t="shared" si="41"/>
        <v/>
      </c>
      <c r="BB18" s="62" t="str">
        <f t="shared" si="42"/>
        <v/>
      </c>
      <c r="BC18" s="62" t="str">
        <f t="shared" si="43"/>
        <v/>
      </c>
      <c r="BD18" s="62" t="str">
        <f t="shared" si="44"/>
        <v/>
      </c>
      <c r="BE18" s="62" t="str">
        <f t="shared" si="45"/>
        <v/>
      </c>
      <c r="BF18" s="62" t="str">
        <f t="shared" si="46"/>
        <v/>
      </c>
      <c r="BG18" s="62" t="str">
        <f t="shared" si="47"/>
        <v/>
      </c>
      <c r="BH18" s="62" t="str">
        <f t="shared" si="48"/>
        <v/>
      </c>
      <c r="BI18" s="62" t="str">
        <f t="shared" si="49"/>
        <v/>
      </c>
      <c r="BJ18" s="62" t="str">
        <f t="shared" si="50"/>
        <v/>
      </c>
      <c r="BK18" s="62" t="str">
        <f t="shared" si="51"/>
        <v/>
      </c>
      <c r="BL18" s="62" t="str">
        <f t="shared" si="52"/>
        <v/>
      </c>
      <c r="BM18" s="64" t="str">
        <f t="shared" si="53"/>
        <v/>
      </c>
    </row>
    <row r="19" spans="1:65" ht="12.75" hidden="1" customHeight="1" x14ac:dyDescent="0.2">
      <c r="A19" s="37"/>
      <c r="B19" s="38"/>
      <c r="C19" s="85"/>
      <c r="D19" s="80"/>
      <c r="E19" s="39"/>
      <c r="F19" s="40"/>
      <c r="G19" s="73">
        <f t="shared" ref="G19" si="59">IF(AND((F19+E19)&lt;Startår,(F19+E19)&gt;100),Startår,F19+E19)</f>
        <v>0</v>
      </c>
      <c r="H19" s="41"/>
      <c r="I19" s="41"/>
      <c r="J19" s="71"/>
      <c r="K19" s="76"/>
      <c r="L19" s="30">
        <f t="shared" ref="L19" si="60">K19*I19/1000</f>
        <v>0</v>
      </c>
      <c r="M19" s="41"/>
      <c r="O19" s="61" t="str">
        <f t="shared" si="3"/>
        <v/>
      </c>
      <c r="P19" s="62" t="str">
        <f t="shared" si="4"/>
        <v/>
      </c>
      <c r="Q19" s="62" t="str">
        <f t="shared" si="5"/>
        <v/>
      </c>
      <c r="R19" s="62" t="str">
        <f t="shared" si="6"/>
        <v/>
      </c>
      <c r="S19" s="62" t="str">
        <f t="shared" si="7"/>
        <v/>
      </c>
      <c r="T19" s="62" t="str">
        <f t="shared" si="8"/>
        <v/>
      </c>
      <c r="U19" s="62" t="str">
        <f t="shared" si="9"/>
        <v/>
      </c>
      <c r="V19" s="62" t="str">
        <f t="shared" si="10"/>
        <v/>
      </c>
      <c r="W19" s="62" t="str">
        <f t="shared" si="11"/>
        <v/>
      </c>
      <c r="X19" s="62" t="str">
        <f t="shared" si="12"/>
        <v/>
      </c>
      <c r="Y19" s="62" t="str">
        <f t="shared" si="13"/>
        <v/>
      </c>
      <c r="Z19" s="62" t="str">
        <f t="shared" si="14"/>
        <v/>
      </c>
      <c r="AA19" s="62" t="str">
        <f t="shared" si="15"/>
        <v/>
      </c>
      <c r="AB19" s="62" t="str">
        <f t="shared" si="16"/>
        <v/>
      </c>
      <c r="AC19" s="62" t="str">
        <f t="shared" si="17"/>
        <v/>
      </c>
      <c r="AD19" s="62" t="str">
        <f t="shared" si="18"/>
        <v/>
      </c>
      <c r="AE19" s="62" t="str">
        <f t="shared" si="19"/>
        <v/>
      </c>
      <c r="AF19" s="62" t="str">
        <f t="shared" si="20"/>
        <v/>
      </c>
      <c r="AG19" s="62" t="str">
        <f t="shared" si="21"/>
        <v/>
      </c>
      <c r="AH19" s="62" t="str">
        <f t="shared" si="22"/>
        <v/>
      </c>
      <c r="AI19" s="62" t="str">
        <f t="shared" si="23"/>
        <v/>
      </c>
      <c r="AJ19" s="63" t="str">
        <f t="shared" si="24"/>
        <v/>
      </c>
      <c r="AK19" s="62" t="str">
        <f t="shared" si="25"/>
        <v/>
      </c>
      <c r="AL19" s="62" t="str">
        <f t="shared" si="26"/>
        <v/>
      </c>
      <c r="AM19" s="62" t="str">
        <f t="shared" si="27"/>
        <v/>
      </c>
      <c r="AN19" s="63" t="str">
        <f t="shared" si="28"/>
        <v/>
      </c>
      <c r="AO19" s="62" t="str">
        <f t="shared" si="29"/>
        <v/>
      </c>
      <c r="AP19" s="62" t="str">
        <f t="shared" si="30"/>
        <v/>
      </c>
      <c r="AQ19" s="62" t="str">
        <f t="shared" si="31"/>
        <v/>
      </c>
      <c r="AR19" s="62" t="str">
        <f t="shared" si="32"/>
        <v/>
      </c>
      <c r="AS19" s="62" t="str">
        <f t="shared" si="33"/>
        <v/>
      </c>
      <c r="AT19" s="62" t="str">
        <f t="shared" si="34"/>
        <v/>
      </c>
      <c r="AU19" s="62" t="str">
        <f t="shared" si="35"/>
        <v/>
      </c>
      <c r="AV19" s="62" t="str">
        <f t="shared" si="36"/>
        <v/>
      </c>
      <c r="AW19" s="62" t="str">
        <f t="shared" si="37"/>
        <v/>
      </c>
      <c r="AX19" s="62" t="str">
        <f t="shared" si="38"/>
        <v/>
      </c>
      <c r="AY19" s="62" t="str">
        <f t="shared" si="39"/>
        <v/>
      </c>
      <c r="AZ19" s="62" t="str">
        <f t="shared" si="40"/>
        <v/>
      </c>
      <c r="BA19" s="62" t="str">
        <f t="shared" si="41"/>
        <v/>
      </c>
      <c r="BB19" s="62" t="str">
        <f t="shared" si="42"/>
        <v/>
      </c>
      <c r="BC19" s="62" t="str">
        <f t="shared" si="43"/>
        <v/>
      </c>
      <c r="BD19" s="62" t="str">
        <f t="shared" si="44"/>
        <v/>
      </c>
      <c r="BE19" s="62" t="str">
        <f t="shared" si="45"/>
        <v/>
      </c>
      <c r="BF19" s="62" t="str">
        <f t="shared" si="46"/>
        <v/>
      </c>
      <c r="BG19" s="62" t="str">
        <f t="shared" si="47"/>
        <v/>
      </c>
      <c r="BH19" s="62" t="str">
        <f t="shared" si="48"/>
        <v/>
      </c>
      <c r="BI19" s="62" t="str">
        <f t="shared" si="49"/>
        <v/>
      </c>
      <c r="BJ19" s="62" t="str">
        <f t="shared" si="50"/>
        <v/>
      </c>
      <c r="BK19" s="62" t="str">
        <f t="shared" si="51"/>
        <v/>
      </c>
      <c r="BL19" s="62" t="str">
        <f t="shared" si="52"/>
        <v/>
      </c>
      <c r="BM19" s="64" t="str">
        <f t="shared" si="53"/>
        <v/>
      </c>
    </row>
    <row r="20" spans="1:65" ht="12.75" hidden="1" customHeight="1" x14ac:dyDescent="0.2">
      <c r="A20" s="37"/>
      <c r="B20" s="38"/>
      <c r="C20" s="85"/>
      <c r="D20" s="80"/>
      <c r="E20" s="39"/>
      <c r="F20" s="40"/>
      <c r="G20" s="73">
        <f t="shared" ref="G20" si="61">IF(AND((F20+E20)&lt;Startår,(F20+E20)&gt;100),Startår,F20+E20)</f>
        <v>0</v>
      </c>
      <c r="H20" s="41"/>
      <c r="I20" s="41"/>
      <c r="J20" s="71"/>
      <c r="K20" s="76"/>
      <c r="L20" s="30">
        <f t="shared" ref="L20" si="62">K20*I20/1000</f>
        <v>0</v>
      </c>
      <c r="M20" s="41"/>
      <c r="O20" s="61" t="str">
        <f t="shared" si="3"/>
        <v/>
      </c>
      <c r="P20" s="62" t="str">
        <f t="shared" si="4"/>
        <v/>
      </c>
      <c r="Q20" s="62" t="str">
        <f t="shared" si="5"/>
        <v/>
      </c>
      <c r="R20" s="62" t="str">
        <f t="shared" si="6"/>
        <v/>
      </c>
      <c r="S20" s="62" t="str">
        <f t="shared" si="7"/>
        <v/>
      </c>
      <c r="T20" s="62" t="str">
        <f t="shared" si="8"/>
        <v/>
      </c>
      <c r="U20" s="62" t="str">
        <f t="shared" si="9"/>
        <v/>
      </c>
      <c r="V20" s="62" t="str">
        <f t="shared" si="10"/>
        <v/>
      </c>
      <c r="W20" s="62" t="str">
        <f t="shared" si="11"/>
        <v/>
      </c>
      <c r="X20" s="62" t="str">
        <f t="shared" si="12"/>
        <v/>
      </c>
      <c r="Y20" s="62" t="str">
        <f t="shared" si="13"/>
        <v/>
      </c>
      <c r="Z20" s="62" t="str">
        <f t="shared" si="14"/>
        <v/>
      </c>
      <c r="AA20" s="62" t="str">
        <f t="shared" si="15"/>
        <v/>
      </c>
      <c r="AB20" s="62" t="str">
        <f t="shared" si="16"/>
        <v/>
      </c>
      <c r="AC20" s="62" t="str">
        <f t="shared" si="17"/>
        <v/>
      </c>
      <c r="AD20" s="62" t="str">
        <f t="shared" si="18"/>
        <v/>
      </c>
      <c r="AE20" s="62" t="str">
        <f t="shared" si="19"/>
        <v/>
      </c>
      <c r="AF20" s="62" t="str">
        <f t="shared" si="20"/>
        <v/>
      </c>
      <c r="AG20" s="62" t="str">
        <f t="shared" si="21"/>
        <v/>
      </c>
      <c r="AH20" s="62" t="str">
        <f t="shared" si="22"/>
        <v/>
      </c>
      <c r="AI20" s="62" t="str">
        <f t="shared" si="23"/>
        <v/>
      </c>
      <c r="AJ20" s="63" t="str">
        <f t="shared" si="24"/>
        <v/>
      </c>
      <c r="AK20" s="62" t="str">
        <f t="shared" si="25"/>
        <v/>
      </c>
      <c r="AL20" s="62" t="str">
        <f t="shared" si="26"/>
        <v/>
      </c>
      <c r="AM20" s="62" t="str">
        <f t="shared" si="27"/>
        <v/>
      </c>
      <c r="AN20" s="63" t="str">
        <f t="shared" si="28"/>
        <v/>
      </c>
      <c r="AO20" s="62" t="str">
        <f t="shared" si="29"/>
        <v/>
      </c>
      <c r="AP20" s="62" t="str">
        <f t="shared" si="30"/>
        <v/>
      </c>
      <c r="AQ20" s="62" t="str">
        <f t="shared" si="31"/>
        <v/>
      </c>
      <c r="AR20" s="62" t="str">
        <f t="shared" si="32"/>
        <v/>
      </c>
      <c r="AS20" s="62" t="str">
        <f t="shared" si="33"/>
        <v/>
      </c>
      <c r="AT20" s="62" t="str">
        <f t="shared" si="34"/>
        <v/>
      </c>
      <c r="AU20" s="62" t="str">
        <f t="shared" si="35"/>
        <v/>
      </c>
      <c r="AV20" s="62" t="str">
        <f t="shared" si="36"/>
        <v/>
      </c>
      <c r="AW20" s="62" t="str">
        <f t="shared" si="37"/>
        <v/>
      </c>
      <c r="AX20" s="62" t="str">
        <f t="shared" si="38"/>
        <v/>
      </c>
      <c r="AY20" s="62" t="str">
        <f t="shared" si="39"/>
        <v/>
      </c>
      <c r="AZ20" s="62" t="str">
        <f t="shared" si="40"/>
        <v/>
      </c>
      <c r="BA20" s="62" t="str">
        <f t="shared" si="41"/>
        <v/>
      </c>
      <c r="BB20" s="62" t="str">
        <f t="shared" si="42"/>
        <v/>
      </c>
      <c r="BC20" s="62" t="str">
        <f t="shared" si="43"/>
        <v/>
      </c>
      <c r="BD20" s="62" t="str">
        <f t="shared" si="44"/>
        <v/>
      </c>
      <c r="BE20" s="62" t="str">
        <f t="shared" si="45"/>
        <v/>
      </c>
      <c r="BF20" s="62" t="str">
        <f t="shared" si="46"/>
        <v/>
      </c>
      <c r="BG20" s="62" t="str">
        <f t="shared" si="47"/>
        <v/>
      </c>
      <c r="BH20" s="62" t="str">
        <f t="shared" si="48"/>
        <v/>
      </c>
      <c r="BI20" s="62" t="str">
        <f t="shared" si="49"/>
        <v/>
      </c>
      <c r="BJ20" s="62" t="str">
        <f t="shared" si="50"/>
        <v/>
      </c>
      <c r="BK20" s="62" t="str">
        <f t="shared" si="51"/>
        <v/>
      </c>
      <c r="BL20" s="62" t="str">
        <f t="shared" si="52"/>
        <v/>
      </c>
      <c r="BM20" s="64" t="str">
        <f t="shared" si="53"/>
        <v/>
      </c>
    </row>
    <row r="21" spans="1:65" ht="12.75" hidden="1" customHeight="1" x14ac:dyDescent="0.2">
      <c r="A21" s="37"/>
      <c r="B21" s="38"/>
      <c r="C21" s="85"/>
      <c r="D21" s="80"/>
      <c r="E21" s="39"/>
      <c r="F21" s="40"/>
      <c r="G21" s="73">
        <f t="shared" ref="G21" si="63">IF(AND((F21+E21)&lt;Startår,(F21+E21)&gt;100),Startår,F21+E21)</f>
        <v>0</v>
      </c>
      <c r="H21" s="41"/>
      <c r="I21" s="41"/>
      <c r="J21" s="71"/>
      <c r="K21" s="76"/>
      <c r="L21" s="30">
        <f t="shared" ref="L21" si="64">K21*I21/1000</f>
        <v>0</v>
      </c>
      <c r="M21" s="41"/>
      <c r="O21" s="61" t="str">
        <f t="shared" si="3"/>
        <v/>
      </c>
      <c r="P21" s="62" t="str">
        <f t="shared" si="4"/>
        <v/>
      </c>
      <c r="Q21" s="62" t="str">
        <f t="shared" si="5"/>
        <v/>
      </c>
      <c r="R21" s="62" t="str">
        <f t="shared" si="6"/>
        <v/>
      </c>
      <c r="S21" s="62" t="str">
        <f t="shared" si="7"/>
        <v/>
      </c>
      <c r="T21" s="62" t="str">
        <f t="shared" si="8"/>
        <v/>
      </c>
      <c r="U21" s="62" t="str">
        <f t="shared" si="9"/>
        <v/>
      </c>
      <c r="V21" s="62" t="str">
        <f t="shared" si="10"/>
        <v/>
      </c>
      <c r="W21" s="62" t="str">
        <f t="shared" si="11"/>
        <v/>
      </c>
      <c r="X21" s="62" t="str">
        <f t="shared" si="12"/>
        <v/>
      </c>
      <c r="Y21" s="62" t="str">
        <f t="shared" si="13"/>
        <v/>
      </c>
      <c r="Z21" s="62" t="str">
        <f t="shared" si="14"/>
        <v/>
      </c>
      <c r="AA21" s="62" t="str">
        <f t="shared" si="15"/>
        <v/>
      </c>
      <c r="AB21" s="62" t="str">
        <f t="shared" si="16"/>
        <v/>
      </c>
      <c r="AC21" s="62" t="str">
        <f t="shared" si="17"/>
        <v/>
      </c>
      <c r="AD21" s="62" t="str">
        <f t="shared" si="18"/>
        <v/>
      </c>
      <c r="AE21" s="62" t="str">
        <f t="shared" si="19"/>
        <v/>
      </c>
      <c r="AF21" s="62" t="str">
        <f t="shared" si="20"/>
        <v/>
      </c>
      <c r="AG21" s="62" t="str">
        <f t="shared" si="21"/>
        <v/>
      </c>
      <c r="AH21" s="62" t="str">
        <f t="shared" si="22"/>
        <v/>
      </c>
      <c r="AI21" s="62" t="str">
        <f t="shared" si="23"/>
        <v/>
      </c>
      <c r="AJ21" s="63" t="str">
        <f t="shared" si="24"/>
        <v/>
      </c>
      <c r="AK21" s="62" t="str">
        <f t="shared" si="25"/>
        <v/>
      </c>
      <c r="AL21" s="62" t="str">
        <f t="shared" si="26"/>
        <v/>
      </c>
      <c r="AM21" s="62" t="str">
        <f t="shared" si="27"/>
        <v/>
      </c>
      <c r="AN21" s="63" t="str">
        <f t="shared" si="28"/>
        <v/>
      </c>
      <c r="AO21" s="62" t="str">
        <f t="shared" si="29"/>
        <v/>
      </c>
      <c r="AP21" s="62" t="str">
        <f t="shared" si="30"/>
        <v/>
      </c>
      <c r="AQ21" s="62" t="str">
        <f t="shared" si="31"/>
        <v/>
      </c>
      <c r="AR21" s="62" t="str">
        <f t="shared" si="32"/>
        <v/>
      </c>
      <c r="AS21" s="62" t="str">
        <f t="shared" si="33"/>
        <v/>
      </c>
      <c r="AT21" s="62" t="str">
        <f t="shared" si="34"/>
        <v/>
      </c>
      <c r="AU21" s="62" t="str">
        <f t="shared" si="35"/>
        <v/>
      </c>
      <c r="AV21" s="62" t="str">
        <f t="shared" si="36"/>
        <v/>
      </c>
      <c r="AW21" s="62" t="str">
        <f t="shared" si="37"/>
        <v/>
      </c>
      <c r="AX21" s="62" t="str">
        <f t="shared" si="38"/>
        <v/>
      </c>
      <c r="AY21" s="62" t="str">
        <f t="shared" si="39"/>
        <v/>
      </c>
      <c r="AZ21" s="62" t="str">
        <f t="shared" si="40"/>
        <v/>
      </c>
      <c r="BA21" s="62" t="str">
        <f t="shared" si="41"/>
        <v/>
      </c>
      <c r="BB21" s="62" t="str">
        <f t="shared" si="42"/>
        <v/>
      </c>
      <c r="BC21" s="62" t="str">
        <f t="shared" si="43"/>
        <v/>
      </c>
      <c r="BD21" s="62" t="str">
        <f t="shared" si="44"/>
        <v/>
      </c>
      <c r="BE21" s="62" t="str">
        <f t="shared" si="45"/>
        <v/>
      </c>
      <c r="BF21" s="62" t="str">
        <f t="shared" si="46"/>
        <v/>
      </c>
      <c r="BG21" s="62" t="str">
        <f t="shared" si="47"/>
        <v/>
      </c>
      <c r="BH21" s="62" t="str">
        <f t="shared" si="48"/>
        <v/>
      </c>
      <c r="BI21" s="62" t="str">
        <f t="shared" si="49"/>
        <v/>
      </c>
      <c r="BJ21" s="62" t="str">
        <f t="shared" si="50"/>
        <v/>
      </c>
      <c r="BK21" s="62" t="str">
        <f t="shared" si="51"/>
        <v/>
      </c>
      <c r="BL21" s="62" t="str">
        <f t="shared" si="52"/>
        <v/>
      </c>
      <c r="BM21" s="64" t="str">
        <f t="shared" si="53"/>
        <v/>
      </c>
    </row>
    <row r="22" spans="1:65" x14ac:dyDescent="0.2">
      <c r="A22" s="21" t="s">
        <v>4</v>
      </c>
      <c r="B22" s="42"/>
      <c r="C22" s="86"/>
      <c r="D22" s="81"/>
      <c r="E22" s="43"/>
      <c r="F22" s="44"/>
      <c r="G22" s="70"/>
      <c r="H22" s="25"/>
      <c r="I22" s="25"/>
      <c r="J22" s="70"/>
      <c r="K22" s="75"/>
      <c r="L22" s="25"/>
      <c r="M22" s="25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</row>
    <row r="23" spans="1:65" x14ac:dyDescent="0.2">
      <c r="A23" s="37"/>
      <c r="B23" s="38" t="s">
        <v>5</v>
      </c>
      <c r="C23" s="87" t="s">
        <v>64</v>
      </c>
      <c r="D23" s="80" t="s">
        <v>64</v>
      </c>
      <c r="E23" s="39">
        <v>20</v>
      </c>
      <c r="F23" s="40">
        <v>2017</v>
      </c>
      <c r="G23" s="102">
        <f t="shared" ref="G23:G31" si="65">IF(AND((F23+E23)&lt;Startår,(F23+E23)&gt;100),Startår,F23+E23)</f>
        <v>2037</v>
      </c>
      <c r="H23" s="97" t="s">
        <v>93</v>
      </c>
      <c r="I23" s="97">
        <v>260</v>
      </c>
      <c r="J23" s="98" t="s">
        <v>509</v>
      </c>
      <c r="K23" s="99">
        <v>400</v>
      </c>
      <c r="L23" s="97">
        <f>K23*I23/1000</f>
        <v>104</v>
      </c>
      <c r="M23" s="97"/>
      <c r="O23" s="61" t="str">
        <f t="shared" si="3"/>
        <v/>
      </c>
      <c r="P23" s="62" t="str">
        <f t="shared" si="4"/>
        <v/>
      </c>
      <c r="Q23" s="62" t="str">
        <f t="shared" si="5"/>
        <v/>
      </c>
      <c r="R23" s="62" t="str">
        <f t="shared" si="6"/>
        <v/>
      </c>
      <c r="S23" s="62" t="str">
        <f t="shared" si="7"/>
        <v/>
      </c>
      <c r="T23" s="62" t="str">
        <f t="shared" si="8"/>
        <v/>
      </c>
      <c r="U23" s="62" t="str">
        <f t="shared" si="9"/>
        <v/>
      </c>
      <c r="V23" s="62" t="str">
        <f t="shared" si="10"/>
        <v/>
      </c>
      <c r="W23" s="62" t="str">
        <f t="shared" si="11"/>
        <v/>
      </c>
      <c r="X23" s="62" t="str">
        <f t="shared" si="12"/>
        <v/>
      </c>
      <c r="Y23" s="62" t="str">
        <f t="shared" si="13"/>
        <v/>
      </c>
      <c r="Z23" s="62" t="str">
        <f t="shared" si="14"/>
        <v/>
      </c>
      <c r="AA23" s="62" t="str">
        <f t="shared" si="15"/>
        <v/>
      </c>
      <c r="AB23" s="62">
        <f t="shared" si="16"/>
        <v>104</v>
      </c>
      <c r="AC23" s="62" t="str">
        <f t="shared" si="17"/>
        <v/>
      </c>
      <c r="AD23" s="62" t="str">
        <f t="shared" si="18"/>
        <v/>
      </c>
      <c r="AE23" s="62" t="str">
        <f t="shared" si="19"/>
        <v/>
      </c>
      <c r="AF23" s="62" t="str">
        <f t="shared" si="20"/>
        <v/>
      </c>
      <c r="AG23" s="62" t="str">
        <f t="shared" si="21"/>
        <v/>
      </c>
      <c r="AH23" s="62" t="str">
        <f t="shared" si="22"/>
        <v/>
      </c>
      <c r="AI23" s="62" t="str">
        <f t="shared" si="23"/>
        <v/>
      </c>
      <c r="AJ23" s="63" t="str">
        <f t="shared" si="24"/>
        <v/>
      </c>
      <c r="AK23" s="62" t="str">
        <f t="shared" si="25"/>
        <v/>
      </c>
      <c r="AL23" s="62" t="str">
        <f t="shared" si="26"/>
        <v/>
      </c>
      <c r="AM23" s="62" t="str">
        <f t="shared" si="27"/>
        <v/>
      </c>
      <c r="AN23" s="63" t="str">
        <f t="shared" si="28"/>
        <v/>
      </c>
      <c r="AO23" s="62" t="str">
        <f t="shared" si="29"/>
        <v/>
      </c>
      <c r="AP23" s="62" t="str">
        <f t="shared" si="30"/>
        <v/>
      </c>
      <c r="AQ23" s="62" t="str">
        <f t="shared" si="31"/>
        <v/>
      </c>
      <c r="AR23" s="62" t="str">
        <f t="shared" si="32"/>
        <v/>
      </c>
      <c r="AS23" s="62" t="str">
        <f t="shared" si="33"/>
        <v/>
      </c>
      <c r="AT23" s="62" t="str">
        <f t="shared" si="34"/>
        <v/>
      </c>
      <c r="AU23" s="62" t="str">
        <f t="shared" si="35"/>
        <v/>
      </c>
      <c r="AV23" s="62">
        <f t="shared" si="36"/>
        <v>104</v>
      </c>
      <c r="AW23" s="62" t="str">
        <f t="shared" si="37"/>
        <v/>
      </c>
      <c r="AX23" s="62" t="str">
        <f t="shared" si="38"/>
        <v/>
      </c>
      <c r="AY23" s="62" t="str">
        <f t="shared" si="39"/>
        <v/>
      </c>
      <c r="AZ23" s="62" t="str">
        <f t="shared" si="40"/>
        <v/>
      </c>
      <c r="BA23" s="62" t="str">
        <f t="shared" si="41"/>
        <v/>
      </c>
      <c r="BB23" s="62" t="str">
        <f t="shared" si="42"/>
        <v/>
      </c>
      <c r="BC23" s="62" t="str">
        <f t="shared" si="43"/>
        <v/>
      </c>
      <c r="BD23" s="62" t="str">
        <f t="shared" si="44"/>
        <v/>
      </c>
      <c r="BE23" s="62" t="str">
        <f t="shared" si="45"/>
        <v/>
      </c>
      <c r="BF23" s="62" t="str">
        <f t="shared" si="46"/>
        <v/>
      </c>
      <c r="BG23" s="62" t="str">
        <f t="shared" si="47"/>
        <v/>
      </c>
      <c r="BH23" s="62" t="str">
        <f t="shared" si="48"/>
        <v/>
      </c>
      <c r="BI23" s="62" t="str">
        <f t="shared" si="49"/>
        <v/>
      </c>
      <c r="BJ23" s="62" t="str">
        <f t="shared" si="50"/>
        <v/>
      </c>
      <c r="BK23" s="62" t="str">
        <f t="shared" si="51"/>
        <v/>
      </c>
      <c r="BL23" s="62" t="str">
        <f t="shared" si="52"/>
        <v/>
      </c>
      <c r="BM23" s="64" t="str">
        <f t="shared" si="53"/>
        <v/>
      </c>
    </row>
    <row r="24" spans="1:65" x14ac:dyDescent="0.2">
      <c r="A24" s="37"/>
      <c r="B24" s="38" t="s">
        <v>5</v>
      </c>
      <c r="C24" s="87" t="s">
        <v>155</v>
      </c>
      <c r="D24" s="80" t="s">
        <v>600</v>
      </c>
      <c r="E24" s="39">
        <v>80</v>
      </c>
      <c r="F24" s="40">
        <v>2017</v>
      </c>
      <c r="G24" s="102">
        <f t="shared" si="65"/>
        <v>2097</v>
      </c>
      <c r="H24" s="97" t="s">
        <v>93</v>
      </c>
      <c r="I24" s="97">
        <v>260</v>
      </c>
      <c r="J24" s="98" t="str">
        <f>IF(D24=Tak!B3,"26213",IF(D24=Tak!B4,"26223",IF(D24=Tak!B5,"26233",IF(D24=Tak!B6,"26243",IF(D24=Tak!B7,"26253",IF(D24=Tak!B8,"26263",IF(D24=Tak!B9,"26273","")))))))</f>
        <v>26263</v>
      </c>
      <c r="K24" s="99" t="str">
        <f>IF(D24=Tak!B3,"2240",IF(D24=Tak!B4,"430",IF(D24=Tak!B5,"660",IF(D24=Tak!B6,"790",IF(D24=Tak!B7,"360",IF(D24=Tak!B8,"1120",IF(D24=Tak!B9,"900","0")))))))</f>
        <v>1120</v>
      </c>
      <c r="L24" s="97">
        <f t="shared" ref="L24:L31" si="66">K24*I24/1000</f>
        <v>291.2</v>
      </c>
      <c r="M24" s="97"/>
      <c r="O24" s="61" t="str">
        <f t="shared" si="3"/>
        <v/>
      </c>
      <c r="P24" s="62" t="str">
        <f t="shared" si="4"/>
        <v/>
      </c>
      <c r="Q24" s="62" t="str">
        <f t="shared" si="5"/>
        <v/>
      </c>
      <c r="R24" s="62" t="str">
        <f t="shared" si="6"/>
        <v/>
      </c>
      <c r="S24" s="62" t="str">
        <f t="shared" si="7"/>
        <v/>
      </c>
      <c r="T24" s="62" t="str">
        <f t="shared" si="8"/>
        <v/>
      </c>
      <c r="U24" s="62" t="str">
        <f t="shared" si="9"/>
        <v/>
      </c>
      <c r="V24" s="62" t="str">
        <f t="shared" si="10"/>
        <v/>
      </c>
      <c r="W24" s="62" t="str">
        <f t="shared" si="11"/>
        <v/>
      </c>
      <c r="X24" s="62" t="str">
        <f t="shared" si="12"/>
        <v/>
      </c>
      <c r="Y24" s="62" t="str">
        <f t="shared" si="13"/>
        <v/>
      </c>
      <c r="Z24" s="62" t="str">
        <f t="shared" si="14"/>
        <v/>
      </c>
      <c r="AA24" s="62" t="str">
        <f t="shared" si="15"/>
        <v/>
      </c>
      <c r="AB24" s="62" t="str">
        <f t="shared" si="16"/>
        <v/>
      </c>
      <c r="AC24" s="62" t="str">
        <f t="shared" si="17"/>
        <v/>
      </c>
      <c r="AD24" s="62" t="str">
        <f t="shared" si="18"/>
        <v/>
      </c>
      <c r="AE24" s="62" t="str">
        <f t="shared" si="19"/>
        <v/>
      </c>
      <c r="AF24" s="62" t="str">
        <f t="shared" si="20"/>
        <v/>
      </c>
      <c r="AG24" s="62" t="str">
        <f t="shared" si="21"/>
        <v/>
      </c>
      <c r="AH24" s="62" t="str">
        <f t="shared" si="22"/>
        <v/>
      </c>
      <c r="AI24" s="62" t="str">
        <f t="shared" si="23"/>
        <v/>
      </c>
      <c r="AJ24" s="63" t="str">
        <f t="shared" si="24"/>
        <v/>
      </c>
      <c r="AK24" s="62" t="str">
        <f t="shared" si="25"/>
        <v/>
      </c>
      <c r="AL24" s="62" t="str">
        <f t="shared" si="26"/>
        <v/>
      </c>
      <c r="AM24" s="62" t="str">
        <f t="shared" si="27"/>
        <v/>
      </c>
      <c r="AN24" s="63" t="str">
        <f t="shared" si="28"/>
        <v/>
      </c>
      <c r="AO24" s="62" t="str">
        <f t="shared" si="29"/>
        <v/>
      </c>
      <c r="AP24" s="62" t="str">
        <f t="shared" si="30"/>
        <v/>
      </c>
      <c r="AQ24" s="62" t="str">
        <f t="shared" si="31"/>
        <v/>
      </c>
      <c r="AR24" s="62" t="str">
        <f t="shared" si="32"/>
        <v/>
      </c>
      <c r="AS24" s="62" t="str">
        <f t="shared" si="33"/>
        <v/>
      </c>
      <c r="AT24" s="62" t="str">
        <f t="shared" si="34"/>
        <v/>
      </c>
      <c r="AU24" s="62" t="str">
        <f t="shared" si="35"/>
        <v/>
      </c>
      <c r="AV24" s="62" t="str">
        <f t="shared" si="36"/>
        <v/>
      </c>
      <c r="AW24" s="62" t="str">
        <f t="shared" si="37"/>
        <v/>
      </c>
      <c r="AX24" s="62" t="str">
        <f t="shared" si="38"/>
        <v/>
      </c>
      <c r="AY24" s="62" t="str">
        <f t="shared" si="39"/>
        <v/>
      </c>
      <c r="AZ24" s="62" t="str">
        <f t="shared" si="40"/>
        <v/>
      </c>
      <c r="BA24" s="62" t="str">
        <f t="shared" si="41"/>
        <v/>
      </c>
      <c r="BB24" s="62" t="str">
        <f t="shared" si="42"/>
        <v/>
      </c>
      <c r="BC24" s="62" t="str">
        <f t="shared" si="43"/>
        <v/>
      </c>
      <c r="BD24" s="62" t="str">
        <f t="shared" si="44"/>
        <v/>
      </c>
      <c r="BE24" s="62" t="str">
        <f t="shared" si="45"/>
        <v/>
      </c>
      <c r="BF24" s="62" t="str">
        <f t="shared" si="46"/>
        <v/>
      </c>
      <c r="BG24" s="62" t="str">
        <f t="shared" si="47"/>
        <v/>
      </c>
      <c r="BH24" s="62" t="str">
        <f t="shared" si="48"/>
        <v/>
      </c>
      <c r="BI24" s="62" t="str">
        <f t="shared" si="49"/>
        <v/>
      </c>
      <c r="BJ24" s="62" t="str">
        <f t="shared" si="50"/>
        <v/>
      </c>
      <c r="BK24" s="62" t="str">
        <f t="shared" si="51"/>
        <v/>
      </c>
      <c r="BL24" s="62" t="str">
        <f t="shared" si="52"/>
        <v/>
      </c>
      <c r="BM24" s="64" t="str">
        <f t="shared" si="53"/>
        <v/>
      </c>
    </row>
    <row r="25" spans="1:65" x14ac:dyDescent="0.2">
      <c r="A25" s="37"/>
      <c r="B25" s="38" t="s">
        <v>5</v>
      </c>
      <c r="C25" s="87" t="s">
        <v>101</v>
      </c>
      <c r="D25" s="80" t="s">
        <v>101</v>
      </c>
      <c r="E25" s="39">
        <v>40</v>
      </c>
      <c r="F25" s="40">
        <v>2010</v>
      </c>
      <c r="G25" s="102">
        <f t="shared" si="65"/>
        <v>2050</v>
      </c>
      <c r="H25" s="97" t="s">
        <v>93</v>
      </c>
      <c r="I25" s="97">
        <v>5780</v>
      </c>
      <c r="J25" s="98" t="s">
        <v>509</v>
      </c>
      <c r="K25" s="99">
        <v>1000</v>
      </c>
      <c r="L25" s="97">
        <f t="shared" si="66"/>
        <v>5780</v>
      </c>
      <c r="M25" s="97"/>
      <c r="O25" s="61" t="str">
        <f t="shared" si="3"/>
        <v/>
      </c>
      <c r="P25" s="62" t="str">
        <f t="shared" si="4"/>
        <v/>
      </c>
      <c r="Q25" s="62" t="str">
        <f t="shared" si="5"/>
        <v/>
      </c>
      <c r="R25" s="62" t="str">
        <f t="shared" si="6"/>
        <v/>
      </c>
      <c r="S25" s="62" t="str">
        <f t="shared" si="7"/>
        <v/>
      </c>
      <c r="T25" s="62" t="str">
        <f t="shared" si="8"/>
        <v/>
      </c>
      <c r="U25" s="62" t="str">
        <f t="shared" si="9"/>
        <v/>
      </c>
      <c r="V25" s="62" t="str">
        <f t="shared" si="10"/>
        <v/>
      </c>
      <c r="W25" s="62" t="str">
        <f t="shared" si="11"/>
        <v/>
      </c>
      <c r="X25" s="62" t="str">
        <f t="shared" si="12"/>
        <v/>
      </c>
      <c r="Y25" s="62" t="str">
        <f t="shared" si="13"/>
        <v/>
      </c>
      <c r="Z25" s="62" t="str">
        <f t="shared" si="14"/>
        <v/>
      </c>
      <c r="AA25" s="62" t="str">
        <f t="shared" si="15"/>
        <v/>
      </c>
      <c r="AB25" s="62" t="str">
        <f t="shared" si="16"/>
        <v/>
      </c>
      <c r="AC25" s="62" t="str">
        <f t="shared" si="17"/>
        <v/>
      </c>
      <c r="AD25" s="62" t="str">
        <f t="shared" si="18"/>
        <v/>
      </c>
      <c r="AE25" s="62" t="str">
        <f t="shared" si="19"/>
        <v/>
      </c>
      <c r="AF25" s="62" t="str">
        <f t="shared" si="20"/>
        <v/>
      </c>
      <c r="AG25" s="62" t="str">
        <f t="shared" si="21"/>
        <v/>
      </c>
      <c r="AH25" s="62" t="str">
        <f t="shared" si="22"/>
        <v/>
      </c>
      <c r="AI25" s="62" t="str">
        <f>IF($G25=$AI$7,$L25,IF($AI$7-$E25=$G25,$L25,IF($AI$7-(2*$E25)=$G25,$L25,IF($AI$7-(3*$E25)=$G25,$L25,IF($AI$7-(4*$E25)=$G25,$L25,IF($AI$7-(5*$E25)=$G25,$L25,IF($AI$7-(6*$E25)=$G25,$L25,IF($AI$7-(7*$E25)=$G25,$L25,IF($AI$7-(8*$E25)=$G25,$L25,IF($AI$7-(9*$E25)=$G25,$L25,IF($AI$7-(10*$E25)=$G25,$L25,IF($AI$7-(11*$E25)=$G25,$L25,IF($AI$7-(12*$E25)=$G25,$L25,IF($AI$7-(13*$E25)=$G25,$L25,IF($AI$7-(14*$E25)=$G25,$L25,IF($AI$7-(15*$E25)=$G25,$L25,IF($AI$7-(16*$E25)=$G25,$L25,IF($AI$7-(17*$E25)=$G25,$L25,IF($AI$7-(18*$E25)=$G25,$L25,IF($AI$7-(19*$E25)=$G25,$L25,IF($AI$7-(20*$E25)=$G25,$L25,IF($AI$7-(21*$E25)=$G25,$L25,IF($AI$7-(22*$E25)=$G25,$L25,IF($AI$7-(23*$E25)=$G25,$L25,IF($AI$7-(24*$E25)=$G25,$L25,IF($AI$7-(25*$E25)=$G25,$L25,IF($AI$7-(26*$E25)=$G25,$L25,IF($AI$7-(27*$E25)=$G25,$L25,IF($AI$7-(28*$E25)=$G25,$L25,IF($AI$7-(29*$E25)=$G25,$L25,IF($AI$7-(30*$E25)=$G25,$L25,IF($AI$7-(31*$E25)=$G25,$L25,IF($AI$7-(32*$E25)=$G25,$L25,IF($AI$7-(33*$E25)=$G25,$L25,IF($AI$7-(34*$E25)=$G25,$L25,IF($AI$7-(35*$E25)=$G25,$L25,IF($AI$7-(36*$E25)=$G25,$L25,IF($AI$7-(37*$E25)=$G25,$L25,IF($AI$7-(38*$E25)=$G25,$L25,IF($AI$7-(39*$E25)=$G25,$L25,IF($AI$7-(40*$E25)=$G25,$L25,IF($AI$7-(41*$E25)=$G25,$L25,IF($AI$7-(42*$E25)=$G25,$L25,IF($AI$7-(43*$E25)=$G25,$L25,IF($AI$7-(44*$E25)=$G25,$L25,IF($AI$7-(45*$E25)=$G25,$L25,IF($AI$7-(46*$E25)=$G25,$L25,IF($AI$7-(47*$E25)=$G25,$L25,IF($AI$7-(48*$E25)=$G25,$L25,IF($AI$7-(49*$E25)=$G25,$L25,IF($AI$7-(50*$E25)=$G25,$L25,"")))))))))))))))))))))))))))))))))))))))))))))))))))</f>
        <v/>
      </c>
      <c r="AJ25" s="63" t="str">
        <f t="shared" si="24"/>
        <v/>
      </c>
      <c r="AK25" s="62" t="str">
        <f t="shared" si="25"/>
        <v/>
      </c>
      <c r="AL25" s="62" t="str">
        <f t="shared" si="26"/>
        <v/>
      </c>
      <c r="AM25" s="62" t="str">
        <f t="shared" si="27"/>
        <v/>
      </c>
      <c r="AN25" s="63" t="str">
        <f t="shared" si="28"/>
        <v/>
      </c>
      <c r="AO25" s="62">
        <f t="shared" si="29"/>
        <v>5780</v>
      </c>
      <c r="AP25" s="62" t="str">
        <f t="shared" si="30"/>
        <v/>
      </c>
      <c r="AQ25" s="62" t="str">
        <f t="shared" si="31"/>
        <v/>
      </c>
      <c r="AR25" s="62" t="str">
        <f t="shared" si="32"/>
        <v/>
      </c>
      <c r="AS25" s="62" t="str">
        <f t="shared" si="33"/>
        <v/>
      </c>
      <c r="AT25" s="62" t="str">
        <f t="shared" si="34"/>
        <v/>
      </c>
      <c r="AU25" s="62" t="str">
        <f t="shared" si="35"/>
        <v/>
      </c>
      <c r="AV25" s="62" t="str">
        <f t="shared" si="36"/>
        <v/>
      </c>
      <c r="AW25" s="62" t="str">
        <f t="shared" si="37"/>
        <v/>
      </c>
      <c r="AX25" s="62" t="str">
        <f t="shared" si="38"/>
        <v/>
      </c>
      <c r="AY25" s="62" t="str">
        <f t="shared" si="39"/>
        <v/>
      </c>
      <c r="AZ25" s="62" t="str">
        <f t="shared" si="40"/>
        <v/>
      </c>
      <c r="BA25" s="62" t="str">
        <f t="shared" si="41"/>
        <v/>
      </c>
      <c r="BB25" s="62" t="str">
        <f t="shared" si="42"/>
        <v/>
      </c>
      <c r="BC25" s="62" t="str">
        <f t="shared" si="43"/>
        <v/>
      </c>
      <c r="BD25" s="62" t="str">
        <f t="shared" si="44"/>
        <v/>
      </c>
      <c r="BE25" s="62" t="str">
        <f t="shared" si="45"/>
        <v/>
      </c>
      <c r="BF25" s="62" t="str">
        <f t="shared" si="46"/>
        <v/>
      </c>
      <c r="BG25" s="62" t="str">
        <f t="shared" si="47"/>
        <v/>
      </c>
      <c r="BH25" s="62" t="str">
        <f t="shared" si="48"/>
        <v/>
      </c>
      <c r="BI25" s="62" t="str">
        <f t="shared" si="49"/>
        <v/>
      </c>
      <c r="BJ25" s="62" t="str">
        <f t="shared" si="50"/>
        <v/>
      </c>
      <c r="BK25" s="62" t="str">
        <f t="shared" si="51"/>
        <v/>
      </c>
      <c r="BL25" s="62" t="str">
        <f t="shared" si="52"/>
        <v/>
      </c>
      <c r="BM25" s="64" t="str">
        <f t="shared" si="53"/>
        <v/>
      </c>
    </row>
    <row r="26" spans="1:65" ht="12.75" hidden="1" customHeight="1" x14ac:dyDescent="0.2">
      <c r="A26" s="37"/>
      <c r="B26" s="38" t="s">
        <v>5</v>
      </c>
      <c r="C26" s="87" t="s">
        <v>102</v>
      </c>
      <c r="D26" s="80" t="s">
        <v>102</v>
      </c>
      <c r="E26" s="39">
        <v>30</v>
      </c>
      <c r="F26" s="40"/>
      <c r="G26" s="101">
        <f t="shared" si="65"/>
        <v>30</v>
      </c>
      <c r="H26" s="41" t="s">
        <v>93</v>
      </c>
      <c r="I26" s="41">
        <v>5780</v>
      </c>
      <c r="J26" s="71" t="str">
        <f>IF(D26=Tak!D3,"26312",IF(D26=Tak!D4,"26321",IF(D26=Tak!D5,"26331",IF(D26=Tak!D6,"26352",""))))</f>
        <v/>
      </c>
      <c r="K26" s="76" t="str">
        <f>IF(D26=Tak!D3,"215",IF(D26=Tak!D4,"360",IF(D26=Tak!D5,"257",IF(D26=Tak!D6,"230","0"))))</f>
        <v>0</v>
      </c>
      <c r="L26" s="41" t="e">
        <f>K26*#REF!/1000</f>
        <v>#REF!</v>
      </c>
      <c r="M26" s="41"/>
      <c r="O26" s="61" t="str">
        <f t="shared" si="3"/>
        <v/>
      </c>
      <c r="P26" s="62" t="str">
        <f t="shared" si="4"/>
        <v/>
      </c>
      <c r="Q26" s="62" t="str">
        <f t="shared" si="5"/>
        <v/>
      </c>
      <c r="R26" s="62" t="str">
        <f t="shared" si="6"/>
        <v/>
      </c>
      <c r="S26" s="62" t="str">
        <f t="shared" si="7"/>
        <v/>
      </c>
      <c r="T26" s="62" t="str">
        <f t="shared" si="8"/>
        <v/>
      </c>
      <c r="U26" s="62" t="str">
        <f t="shared" si="9"/>
        <v/>
      </c>
      <c r="V26" s="62" t="str">
        <f t="shared" si="10"/>
        <v/>
      </c>
      <c r="W26" s="62" t="str">
        <f t="shared" si="11"/>
        <v/>
      </c>
      <c r="X26" s="62" t="str">
        <f t="shared" si="12"/>
        <v/>
      </c>
      <c r="Y26" s="62" t="str">
        <f t="shared" si="13"/>
        <v/>
      </c>
      <c r="Z26" s="62" t="str">
        <f t="shared" si="14"/>
        <v/>
      </c>
      <c r="AA26" s="62" t="str">
        <f t="shared" si="15"/>
        <v/>
      </c>
      <c r="AB26" s="62" t="str">
        <f t="shared" si="16"/>
        <v/>
      </c>
      <c r="AC26" s="62" t="str">
        <f t="shared" si="17"/>
        <v/>
      </c>
      <c r="AD26" s="62" t="str">
        <f t="shared" si="18"/>
        <v/>
      </c>
      <c r="AE26" s="62" t="str">
        <f t="shared" si="19"/>
        <v/>
      </c>
      <c r="AF26" s="62" t="str">
        <f t="shared" si="20"/>
        <v/>
      </c>
      <c r="AG26" s="62" t="str">
        <f t="shared" si="21"/>
        <v/>
      </c>
      <c r="AH26" s="62" t="str">
        <f t="shared" si="22"/>
        <v/>
      </c>
      <c r="AI26" s="62" t="str">
        <f t="shared" si="23"/>
        <v/>
      </c>
      <c r="AJ26" s="63" t="str">
        <f t="shared" si="24"/>
        <v/>
      </c>
      <c r="AK26" s="62" t="str">
        <f t="shared" si="25"/>
        <v/>
      </c>
      <c r="AL26" s="62" t="str">
        <f t="shared" si="26"/>
        <v/>
      </c>
      <c r="AM26" s="62" t="str">
        <f t="shared" si="27"/>
        <v/>
      </c>
      <c r="AN26" s="63" t="str">
        <f t="shared" si="28"/>
        <v/>
      </c>
      <c r="AO26" s="62" t="str">
        <f t="shared" si="29"/>
        <v/>
      </c>
      <c r="AP26" s="62" t="str">
        <f t="shared" si="30"/>
        <v/>
      </c>
      <c r="AQ26" s="62" t="str">
        <f t="shared" si="31"/>
        <v/>
      </c>
      <c r="AR26" s="62" t="str">
        <f t="shared" si="32"/>
        <v/>
      </c>
      <c r="AS26" s="62" t="str">
        <f t="shared" si="33"/>
        <v/>
      </c>
      <c r="AT26" s="62" t="str">
        <f t="shared" si="34"/>
        <v/>
      </c>
      <c r="AU26" s="62" t="str">
        <f t="shared" si="35"/>
        <v/>
      </c>
      <c r="AV26" s="62" t="str">
        <f t="shared" si="36"/>
        <v/>
      </c>
      <c r="AW26" s="62" t="str">
        <f t="shared" si="37"/>
        <v/>
      </c>
      <c r="AX26" s="62" t="str">
        <f t="shared" si="38"/>
        <v/>
      </c>
      <c r="AY26" s="62" t="str">
        <f t="shared" si="39"/>
        <v/>
      </c>
      <c r="AZ26" s="62" t="str">
        <f t="shared" si="40"/>
        <v/>
      </c>
      <c r="BA26" s="62" t="str">
        <f t="shared" si="41"/>
        <v/>
      </c>
      <c r="BB26" s="62" t="str">
        <f t="shared" si="42"/>
        <v/>
      </c>
      <c r="BC26" s="62" t="str">
        <f t="shared" si="43"/>
        <v/>
      </c>
      <c r="BD26" s="62" t="str">
        <f t="shared" si="44"/>
        <v/>
      </c>
      <c r="BE26" s="62" t="str">
        <f t="shared" si="45"/>
        <v/>
      </c>
      <c r="BF26" s="62" t="str">
        <f t="shared" si="46"/>
        <v/>
      </c>
      <c r="BG26" s="62" t="str">
        <f t="shared" si="47"/>
        <v/>
      </c>
      <c r="BH26" s="62" t="str">
        <f t="shared" si="48"/>
        <v/>
      </c>
      <c r="BI26" s="62" t="str">
        <f t="shared" si="49"/>
        <v/>
      </c>
      <c r="BJ26" s="62" t="str">
        <f t="shared" si="50"/>
        <v/>
      </c>
      <c r="BK26" s="62" t="str">
        <f t="shared" si="51"/>
        <v/>
      </c>
      <c r="BL26" s="62" t="str">
        <f t="shared" si="52"/>
        <v/>
      </c>
      <c r="BM26" s="64" t="str">
        <f t="shared" si="53"/>
        <v/>
      </c>
    </row>
    <row r="27" spans="1:65" x14ac:dyDescent="0.2">
      <c r="A27" s="37"/>
      <c r="B27" s="38" t="s">
        <v>55</v>
      </c>
      <c r="C27" s="87" t="s">
        <v>70</v>
      </c>
      <c r="D27" s="80" t="s">
        <v>185</v>
      </c>
      <c r="E27" s="39">
        <v>20</v>
      </c>
      <c r="F27" s="40">
        <v>2010</v>
      </c>
      <c r="G27" s="102">
        <f t="shared" si="65"/>
        <v>2030</v>
      </c>
      <c r="H27" s="97" t="s">
        <v>93</v>
      </c>
      <c r="I27" s="97">
        <f>IF(AND(D27=Tak!E3,I24&gt;0),0.05*I24,IF(AND(D27=Tak!E4,I24&gt;0),0.15*I24,IF(AND(D27=Tak!E5,I24&gt;0),0.25*I24,IF(AND(D27=Tak!E3,I25&gt;0),0.05*I25,IF(AND(D27=Tak!E4,I25&gt;0),0.15*I25,IF(AND(D27=Tak!E5,I25&gt;0),0.25*I25,IF(AND(D27=Tak!E3,I26&gt;0),0.05*I26,IF(AND(D27=Tak!E4,I26&gt;0),0.15*I26,IF(AND(D27=Tak!E5,I26&gt;0),0.25*I26,"0")))))))))</f>
        <v>39</v>
      </c>
      <c r="J27" s="98" t="str">
        <f>IF(D27=Tak!E3,"27015",IF(D27=Tak!E4,"27016",IF(D27=Tak!E5,"27017","")))</f>
        <v>27016</v>
      </c>
      <c r="K27" s="99" t="str">
        <f>IF(D27=Tak!E3,"18",IF(D27=Tak!E4,"29",IF(D27=Tak!E5,"45","0")))</f>
        <v>29</v>
      </c>
      <c r="L27" s="97">
        <f>IF(I27&gt;0,K27*I27/1000,"0")</f>
        <v>1.131</v>
      </c>
      <c r="M27" s="97"/>
      <c r="O27" s="61" t="str">
        <f t="shared" si="3"/>
        <v/>
      </c>
      <c r="P27" s="62" t="str">
        <f t="shared" si="4"/>
        <v/>
      </c>
      <c r="Q27" s="62" t="str">
        <f t="shared" si="5"/>
        <v/>
      </c>
      <c r="R27" s="62" t="str">
        <f t="shared" si="6"/>
        <v/>
      </c>
      <c r="S27" s="62" t="str">
        <f t="shared" si="7"/>
        <v/>
      </c>
      <c r="T27" s="62" t="str">
        <f t="shared" si="8"/>
        <v/>
      </c>
      <c r="U27" s="62">
        <f t="shared" si="9"/>
        <v>1.131</v>
      </c>
      <c r="V27" s="62" t="str">
        <f t="shared" si="10"/>
        <v/>
      </c>
      <c r="W27" s="62" t="str">
        <f t="shared" si="11"/>
        <v/>
      </c>
      <c r="X27" s="62" t="str">
        <f t="shared" si="12"/>
        <v/>
      </c>
      <c r="Y27" s="62" t="str">
        <f t="shared" si="13"/>
        <v/>
      </c>
      <c r="Z27" s="62" t="str">
        <f t="shared" si="14"/>
        <v/>
      </c>
      <c r="AA27" s="62" t="str">
        <f t="shared" si="15"/>
        <v/>
      </c>
      <c r="AB27" s="62" t="str">
        <f t="shared" si="16"/>
        <v/>
      </c>
      <c r="AC27" s="62" t="str">
        <f t="shared" si="17"/>
        <v/>
      </c>
      <c r="AD27" s="62" t="str">
        <f t="shared" si="18"/>
        <v/>
      </c>
      <c r="AE27" s="62" t="str">
        <f t="shared" si="19"/>
        <v/>
      </c>
      <c r="AF27" s="62" t="str">
        <f t="shared" si="20"/>
        <v/>
      </c>
      <c r="AG27" s="62" t="str">
        <f t="shared" si="21"/>
        <v/>
      </c>
      <c r="AH27" s="62" t="str">
        <f t="shared" si="22"/>
        <v/>
      </c>
      <c r="AI27" s="62" t="str">
        <f t="shared" si="23"/>
        <v/>
      </c>
      <c r="AJ27" s="63" t="str">
        <f t="shared" si="24"/>
        <v/>
      </c>
      <c r="AK27" s="62" t="str">
        <f t="shared" si="25"/>
        <v/>
      </c>
      <c r="AL27" s="62" t="str">
        <f t="shared" si="26"/>
        <v/>
      </c>
      <c r="AM27" s="62" t="str">
        <f t="shared" si="27"/>
        <v/>
      </c>
      <c r="AN27" s="63" t="str">
        <f t="shared" si="28"/>
        <v/>
      </c>
      <c r="AO27" s="62">
        <f t="shared" si="29"/>
        <v>1.131</v>
      </c>
      <c r="AP27" s="62" t="str">
        <f t="shared" si="30"/>
        <v/>
      </c>
      <c r="AQ27" s="62" t="str">
        <f t="shared" si="31"/>
        <v/>
      </c>
      <c r="AR27" s="62" t="str">
        <f t="shared" si="32"/>
        <v/>
      </c>
      <c r="AS27" s="62" t="str">
        <f t="shared" si="33"/>
        <v/>
      </c>
      <c r="AT27" s="62" t="str">
        <f t="shared" si="34"/>
        <v/>
      </c>
      <c r="AU27" s="62" t="str">
        <f t="shared" si="35"/>
        <v/>
      </c>
      <c r="AV27" s="62" t="str">
        <f t="shared" si="36"/>
        <v/>
      </c>
      <c r="AW27" s="62" t="str">
        <f t="shared" si="37"/>
        <v/>
      </c>
      <c r="AX27" s="62" t="str">
        <f t="shared" si="38"/>
        <v/>
      </c>
      <c r="AY27" s="62" t="str">
        <f t="shared" si="39"/>
        <v/>
      </c>
      <c r="AZ27" s="62" t="str">
        <f t="shared" si="40"/>
        <v/>
      </c>
      <c r="BA27" s="62" t="str">
        <f t="shared" si="41"/>
        <v/>
      </c>
      <c r="BB27" s="62" t="str">
        <f t="shared" si="42"/>
        <v/>
      </c>
      <c r="BC27" s="62" t="str">
        <f t="shared" si="43"/>
        <v/>
      </c>
      <c r="BD27" s="62" t="str">
        <f t="shared" si="44"/>
        <v/>
      </c>
      <c r="BE27" s="62" t="str">
        <f t="shared" si="45"/>
        <v/>
      </c>
      <c r="BF27" s="62" t="str">
        <f t="shared" si="46"/>
        <v/>
      </c>
      <c r="BG27" s="62" t="str">
        <f t="shared" si="47"/>
        <v/>
      </c>
      <c r="BH27" s="62" t="str">
        <f t="shared" si="48"/>
        <v/>
      </c>
      <c r="BI27" s="62">
        <f t="shared" si="49"/>
        <v>1.131</v>
      </c>
      <c r="BJ27" s="62" t="str">
        <f t="shared" si="50"/>
        <v/>
      </c>
      <c r="BK27" s="62" t="str">
        <f t="shared" si="51"/>
        <v/>
      </c>
      <c r="BL27" s="62" t="str">
        <f t="shared" si="52"/>
        <v/>
      </c>
      <c r="BM27" s="64" t="str">
        <f t="shared" si="53"/>
        <v/>
      </c>
    </row>
    <row r="28" spans="1:65" x14ac:dyDescent="0.2">
      <c r="A28" s="37"/>
      <c r="B28" s="38" t="s">
        <v>6</v>
      </c>
      <c r="C28" s="87" t="s">
        <v>65</v>
      </c>
      <c r="D28" s="80" t="s">
        <v>187</v>
      </c>
      <c r="E28" s="39">
        <v>35</v>
      </c>
      <c r="F28" s="40">
        <v>2010</v>
      </c>
      <c r="G28" s="102">
        <f t="shared" si="65"/>
        <v>2045</v>
      </c>
      <c r="H28" s="97" t="s">
        <v>92</v>
      </c>
      <c r="I28" s="97">
        <v>820</v>
      </c>
      <c r="J28" s="98" t="str">
        <f>IF(D28=Tak!F3,"22221",IF(D28=Tak!F4,"22222",IF(D28=Tak!F5,"22223",IF(D28=Tak!F6,"22224",""))))</f>
        <v>22221</v>
      </c>
      <c r="K28" s="99" t="str">
        <f>IF(D28=Tak!F3,"450",IF(D28=Tak!F4,"1530",IF(D28=Tak!F5,"1020",IF(D28=Tak!F6,"500","0"))))</f>
        <v>450</v>
      </c>
      <c r="L28" s="97">
        <f t="shared" si="66"/>
        <v>369</v>
      </c>
      <c r="M28" s="97"/>
      <c r="O28" s="61" t="str">
        <f t="shared" si="3"/>
        <v/>
      </c>
      <c r="P28" s="62" t="str">
        <f t="shared" si="4"/>
        <v/>
      </c>
      <c r="Q28" s="62" t="str">
        <f t="shared" si="5"/>
        <v/>
      </c>
      <c r="R28" s="62" t="str">
        <f t="shared" si="6"/>
        <v/>
      </c>
      <c r="S28" s="62" t="str">
        <f t="shared" si="7"/>
        <v/>
      </c>
      <c r="T28" s="62" t="str">
        <f t="shared" si="8"/>
        <v/>
      </c>
      <c r="U28" s="62" t="str">
        <f t="shared" si="9"/>
        <v/>
      </c>
      <c r="V28" s="62" t="str">
        <f t="shared" si="10"/>
        <v/>
      </c>
      <c r="W28" s="62" t="str">
        <f t="shared" si="11"/>
        <v/>
      </c>
      <c r="X28" s="62" t="str">
        <f t="shared" si="12"/>
        <v/>
      </c>
      <c r="Y28" s="62" t="str">
        <f t="shared" si="13"/>
        <v/>
      </c>
      <c r="Z28" s="62" t="str">
        <f t="shared" si="14"/>
        <v/>
      </c>
      <c r="AA28" s="62" t="str">
        <f t="shared" si="15"/>
        <v/>
      </c>
      <c r="AB28" s="62" t="str">
        <f t="shared" si="16"/>
        <v/>
      </c>
      <c r="AC28" s="62" t="str">
        <f t="shared" si="17"/>
        <v/>
      </c>
      <c r="AD28" s="62" t="str">
        <f t="shared" si="18"/>
        <v/>
      </c>
      <c r="AE28" s="62" t="str">
        <f t="shared" si="19"/>
        <v/>
      </c>
      <c r="AF28" s="62" t="str">
        <f t="shared" si="20"/>
        <v/>
      </c>
      <c r="AG28" s="62" t="str">
        <f t="shared" si="21"/>
        <v/>
      </c>
      <c r="AH28" s="62" t="str">
        <f t="shared" si="22"/>
        <v/>
      </c>
      <c r="AI28" s="62" t="str">
        <f t="shared" si="23"/>
        <v/>
      </c>
      <c r="AJ28" s="63">
        <f t="shared" si="24"/>
        <v>369</v>
      </c>
      <c r="AK28" s="62" t="str">
        <f t="shared" si="25"/>
        <v/>
      </c>
      <c r="AL28" s="62" t="str">
        <f t="shared" si="26"/>
        <v/>
      </c>
      <c r="AM28" s="62" t="str">
        <f t="shared" si="27"/>
        <v/>
      </c>
      <c r="AN28" s="63" t="str">
        <f t="shared" si="28"/>
        <v/>
      </c>
      <c r="AO28" s="62" t="str">
        <f t="shared" si="29"/>
        <v/>
      </c>
      <c r="AP28" s="62" t="str">
        <f t="shared" si="30"/>
        <v/>
      </c>
      <c r="AQ28" s="62" t="str">
        <f t="shared" si="31"/>
        <v/>
      </c>
      <c r="AR28" s="62" t="str">
        <f t="shared" si="32"/>
        <v/>
      </c>
      <c r="AS28" s="62" t="str">
        <f t="shared" si="33"/>
        <v/>
      </c>
      <c r="AT28" s="62" t="str">
        <f t="shared" si="34"/>
        <v/>
      </c>
      <c r="AU28" s="62" t="str">
        <f t="shared" si="35"/>
        <v/>
      </c>
      <c r="AV28" s="62" t="str">
        <f t="shared" si="36"/>
        <v/>
      </c>
      <c r="AW28" s="62" t="str">
        <f t="shared" si="37"/>
        <v/>
      </c>
      <c r="AX28" s="62" t="str">
        <f t="shared" si="38"/>
        <v/>
      </c>
      <c r="AY28" s="62" t="str">
        <f t="shared" si="39"/>
        <v/>
      </c>
      <c r="AZ28" s="62" t="str">
        <f t="shared" si="40"/>
        <v/>
      </c>
      <c r="BA28" s="62" t="str">
        <f t="shared" si="41"/>
        <v/>
      </c>
      <c r="BB28" s="62" t="str">
        <f t="shared" si="42"/>
        <v/>
      </c>
      <c r="BC28" s="62" t="str">
        <f t="shared" si="43"/>
        <v/>
      </c>
      <c r="BD28" s="62" t="str">
        <f t="shared" si="44"/>
        <v/>
      </c>
      <c r="BE28" s="62" t="str">
        <f t="shared" si="45"/>
        <v/>
      </c>
      <c r="BF28" s="62" t="str">
        <f t="shared" si="46"/>
        <v/>
      </c>
      <c r="BG28" s="62" t="str">
        <f t="shared" si="47"/>
        <v/>
      </c>
      <c r="BH28" s="62" t="str">
        <f t="shared" si="48"/>
        <v/>
      </c>
      <c r="BI28" s="62" t="str">
        <f t="shared" si="49"/>
        <v/>
      </c>
      <c r="BJ28" s="62" t="str">
        <f t="shared" si="50"/>
        <v/>
      </c>
      <c r="BK28" s="62" t="str">
        <f t="shared" si="51"/>
        <v/>
      </c>
      <c r="BL28" s="62" t="str">
        <f t="shared" si="52"/>
        <v/>
      </c>
      <c r="BM28" s="64" t="str">
        <f t="shared" si="53"/>
        <v/>
      </c>
    </row>
    <row r="29" spans="1:65" x14ac:dyDescent="0.2">
      <c r="A29" s="37"/>
      <c r="B29" s="38" t="s">
        <v>6</v>
      </c>
      <c r="C29" s="87" t="s">
        <v>66</v>
      </c>
      <c r="D29" s="80" t="s">
        <v>191</v>
      </c>
      <c r="E29" s="39">
        <v>35</v>
      </c>
      <c r="F29" s="40">
        <v>2020</v>
      </c>
      <c r="G29" s="102">
        <f t="shared" si="65"/>
        <v>2055</v>
      </c>
      <c r="H29" s="97" t="s">
        <v>92</v>
      </c>
      <c r="I29" s="97">
        <v>460</v>
      </c>
      <c r="J29" s="98" t="str">
        <f>IF(D29=Tak!G3,"22211",IF(D29=Tak!G4,"22212",IF(D29=Tak!G5,"22213",IF(D29=Tak!G6,"22214",""))))</f>
        <v>22211</v>
      </c>
      <c r="K29" s="99" t="str">
        <f>IF(D29=Tak!G3,"860",IF(D29=Tak!G4,"2090",IF(D29=Tak!G5,"1090",IF(D29=Tak!G6,"670","0"))))</f>
        <v>860</v>
      </c>
      <c r="L29" s="97">
        <f t="shared" si="66"/>
        <v>395.6</v>
      </c>
      <c r="M29" s="97"/>
      <c r="O29" s="61" t="str">
        <f t="shared" si="3"/>
        <v/>
      </c>
      <c r="P29" s="62" t="str">
        <f t="shared" si="4"/>
        <v/>
      </c>
      <c r="Q29" s="62" t="str">
        <f t="shared" si="5"/>
        <v/>
      </c>
      <c r="R29" s="62" t="str">
        <f t="shared" si="6"/>
        <v/>
      </c>
      <c r="S29" s="62" t="str">
        <f t="shared" si="7"/>
        <v/>
      </c>
      <c r="T29" s="62" t="str">
        <f t="shared" si="8"/>
        <v/>
      </c>
      <c r="U29" s="62" t="str">
        <f t="shared" si="9"/>
        <v/>
      </c>
      <c r="V29" s="62" t="str">
        <f t="shared" si="10"/>
        <v/>
      </c>
      <c r="W29" s="62" t="str">
        <f t="shared" si="11"/>
        <v/>
      </c>
      <c r="X29" s="62" t="str">
        <f t="shared" si="12"/>
        <v/>
      </c>
      <c r="Y29" s="62" t="str">
        <f t="shared" si="13"/>
        <v/>
      </c>
      <c r="Z29" s="62" t="str">
        <f t="shared" si="14"/>
        <v/>
      </c>
      <c r="AA29" s="62" t="str">
        <f t="shared" si="15"/>
        <v/>
      </c>
      <c r="AB29" s="62" t="str">
        <f t="shared" si="16"/>
        <v/>
      </c>
      <c r="AC29" s="62" t="str">
        <f t="shared" si="17"/>
        <v/>
      </c>
      <c r="AD29" s="62" t="str">
        <f t="shared" si="18"/>
        <v/>
      </c>
      <c r="AE29" s="62" t="str">
        <f t="shared" si="19"/>
        <v/>
      </c>
      <c r="AF29" s="62" t="str">
        <f t="shared" si="20"/>
        <v/>
      </c>
      <c r="AG29" s="62" t="str">
        <f t="shared" si="21"/>
        <v/>
      </c>
      <c r="AH29" s="62" t="str">
        <f t="shared" si="22"/>
        <v/>
      </c>
      <c r="AI29" s="62" t="str">
        <f t="shared" si="23"/>
        <v/>
      </c>
      <c r="AJ29" s="63" t="str">
        <f t="shared" si="24"/>
        <v/>
      </c>
      <c r="AK29" s="62" t="str">
        <f t="shared" si="25"/>
        <v/>
      </c>
      <c r="AL29" s="62" t="str">
        <f t="shared" si="26"/>
        <v/>
      </c>
      <c r="AM29" s="62" t="str">
        <f t="shared" si="27"/>
        <v/>
      </c>
      <c r="AN29" s="63" t="str">
        <f t="shared" si="28"/>
        <v/>
      </c>
      <c r="AO29" s="62" t="str">
        <f t="shared" si="29"/>
        <v/>
      </c>
      <c r="AP29" s="62" t="str">
        <f t="shared" si="30"/>
        <v/>
      </c>
      <c r="AQ29" s="62" t="str">
        <f t="shared" si="31"/>
        <v/>
      </c>
      <c r="AR29" s="62" t="str">
        <f t="shared" si="32"/>
        <v/>
      </c>
      <c r="AS29" s="62" t="str">
        <f t="shared" si="33"/>
        <v/>
      </c>
      <c r="AT29" s="62">
        <f t="shared" si="34"/>
        <v>395.6</v>
      </c>
      <c r="AU29" s="62" t="str">
        <f t="shared" si="35"/>
        <v/>
      </c>
      <c r="AV29" s="62" t="str">
        <f t="shared" si="36"/>
        <v/>
      </c>
      <c r="AW29" s="62" t="str">
        <f t="shared" si="37"/>
        <v/>
      </c>
      <c r="AX29" s="62" t="str">
        <f t="shared" si="38"/>
        <v/>
      </c>
      <c r="AY29" s="62" t="str">
        <f t="shared" si="39"/>
        <v/>
      </c>
      <c r="AZ29" s="62" t="str">
        <f t="shared" si="40"/>
        <v/>
      </c>
      <c r="BA29" s="62" t="str">
        <f t="shared" si="41"/>
        <v/>
      </c>
      <c r="BB29" s="62" t="str">
        <f t="shared" si="42"/>
        <v/>
      </c>
      <c r="BC29" s="62" t="str">
        <f t="shared" si="43"/>
        <v/>
      </c>
      <c r="BD29" s="62" t="str">
        <f t="shared" si="44"/>
        <v/>
      </c>
      <c r="BE29" s="62" t="str">
        <f t="shared" si="45"/>
        <v/>
      </c>
      <c r="BF29" s="62" t="str">
        <f t="shared" si="46"/>
        <v/>
      </c>
      <c r="BG29" s="62" t="str">
        <f t="shared" si="47"/>
        <v/>
      </c>
      <c r="BH29" s="62" t="str">
        <f t="shared" si="48"/>
        <v/>
      </c>
      <c r="BI29" s="62" t="str">
        <f t="shared" si="49"/>
        <v/>
      </c>
      <c r="BJ29" s="62" t="str">
        <f t="shared" si="50"/>
        <v/>
      </c>
      <c r="BK29" s="62" t="str">
        <f t="shared" si="51"/>
        <v/>
      </c>
      <c r="BL29" s="62" t="str">
        <f t="shared" si="52"/>
        <v/>
      </c>
      <c r="BM29" s="64" t="str">
        <f t="shared" si="53"/>
        <v/>
      </c>
    </row>
    <row r="30" spans="1:65" x14ac:dyDescent="0.2">
      <c r="A30" s="37"/>
      <c r="B30" s="38" t="s">
        <v>57</v>
      </c>
      <c r="C30" s="87" t="s">
        <v>69</v>
      </c>
      <c r="D30" s="80" t="s">
        <v>198</v>
      </c>
      <c r="E30" s="39">
        <v>35</v>
      </c>
      <c r="F30" s="40">
        <v>2010</v>
      </c>
      <c r="G30" s="102">
        <f t="shared" si="65"/>
        <v>2045</v>
      </c>
      <c r="H30" s="97" t="s">
        <v>92</v>
      </c>
      <c r="I30" s="97">
        <v>400</v>
      </c>
      <c r="J30" s="98" t="str">
        <f>IF(D30=Tak!H3,"27631",IF(D30=Tak!H4,"27632",""))</f>
        <v>27631</v>
      </c>
      <c r="K30" s="99" t="str">
        <f>IF(D30=Tak!H3,"530",IF(D30=Tak!H4,"380","0"))</f>
        <v>530</v>
      </c>
      <c r="L30" s="97">
        <f t="shared" si="66"/>
        <v>212</v>
      </c>
      <c r="M30" s="97"/>
      <c r="O30" s="61" t="str">
        <f t="shared" si="3"/>
        <v/>
      </c>
      <c r="P30" s="62" t="str">
        <f t="shared" si="4"/>
        <v/>
      </c>
      <c r="Q30" s="62" t="str">
        <f t="shared" si="5"/>
        <v/>
      </c>
      <c r="R30" s="62" t="str">
        <f t="shared" si="6"/>
        <v/>
      </c>
      <c r="S30" s="62" t="str">
        <f t="shared" si="7"/>
        <v/>
      </c>
      <c r="T30" s="62" t="str">
        <f t="shared" si="8"/>
        <v/>
      </c>
      <c r="U30" s="62" t="str">
        <f t="shared" si="9"/>
        <v/>
      </c>
      <c r="V30" s="62" t="str">
        <f t="shared" si="10"/>
        <v/>
      </c>
      <c r="W30" s="62" t="str">
        <f t="shared" si="11"/>
        <v/>
      </c>
      <c r="X30" s="62" t="str">
        <f t="shared" si="12"/>
        <v/>
      </c>
      <c r="Y30" s="62" t="str">
        <f t="shared" si="13"/>
        <v/>
      </c>
      <c r="Z30" s="62" t="str">
        <f t="shared" si="14"/>
        <v/>
      </c>
      <c r="AA30" s="62" t="str">
        <f t="shared" si="15"/>
        <v/>
      </c>
      <c r="AB30" s="62" t="str">
        <f t="shared" si="16"/>
        <v/>
      </c>
      <c r="AC30" s="62" t="str">
        <f t="shared" si="17"/>
        <v/>
      </c>
      <c r="AD30" s="62" t="str">
        <f t="shared" si="18"/>
        <v/>
      </c>
      <c r="AE30" s="62" t="str">
        <f t="shared" si="19"/>
        <v/>
      </c>
      <c r="AF30" s="62" t="str">
        <f t="shared" si="20"/>
        <v/>
      </c>
      <c r="AG30" s="62" t="str">
        <f t="shared" si="21"/>
        <v/>
      </c>
      <c r="AH30" s="62" t="str">
        <f t="shared" si="22"/>
        <v/>
      </c>
      <c r="AI30" s="62" t="str">
        <f t="shared" si="23"/>
        <v/>
      </c>
      <c r="AJ30" s="63">
        <f t="shared" si="24"/>
        <v>212</v>
      </c>
      <c r="AK30" s="62" t="str">
        <f t="shared" si="25"/>
        <v/>
      </c>
      <c r="AL30" s="62" t="str">
        <f t="shared" si="26"/>
        <v/>
      </c>
      <c r="AM30" s="62" t="str">
        <f t="shared" si="27"/>
        <v/>
      </c>
      <c r="AN30" s="63" t="str">
        <f t="shared" si="28"/>
        <v/>
      </c>
      <c r="AO30" s="62" t="str">
        <f t="shared" si="29"/>
        <v/>
      </c>
      <c r="AP30" s="62" t="str">
        <f t="shared" si="30"/>
        <v/>
      </c>
      <c r="AQ30" s="62" t="str">
        <f t="shared" si="31"/>
        <v/>
      </c>
      <c r="AR30" s="62" t="str">
        <f t="shared" si="32"/>
        <v/>
      </c>
      <c r="AS30" s="62" t="str">
        <f t="shared" si="33"/>
        <v/>
      </c>
      <c r="AT30" s="62" t="str">
        <f t="shared" si="34"/>
        <v/>
      </c>
      <c r="AU30" s="62" t="str">
        <f t="shared" si="35"/>
        <v/>
      </c>
      <c r="AV30" s="62" t="str">
        <f t="shared" si="36"/>
        <v/>
      </c>
      <c r="AW30" s="62" t="str">
        <f t="shared" si="37"/>
        <v/>
      </c>
      <c r="AX30" s="62" t="str">
        <f t="shared" si="38"/>
        <v/>
      </c>
      <c r="AY30" s="62" t="str">
        <f t="shared" si="39"/>
        <v/>
      </c>
      <c r="AZ30" s="62" t="str">
        <f t="shared" si="40"/>
        <v/>
      </c>
      <c r="BA30" s="62" t="str">
        <f t="shared" si="41"/>
        <v/>
      </c>
      <c r="BB30" s="62" t="str">
        <f t="shared" si="42"/>
        <v/>
      </c>
      <c r="BC30" s="62" t="str">
        <f t="shared" si="43"/>
        <v/>
      </c>
      <c r="BD30" s="62" t="str">
        <f t="shared" si="44"/>
        <v/>
      </c>
      <c r="BE30" s="62" t="str">
        <f t="shared" si="45"/>
        <v/>
      </c>
      <c r="BF30" s="62" t="str">
        <f t="shared" si="46"/>
        <v/>
      </c>
      <c r="BG30" s="62" t="str">
        <f t="shared" si="47"/>
        <v/>
      </c>
      <c r="BH30" s="62" t="str">
        <f t="shared" si="48"/>
        <v/>
      </c>
      <c r="BI30" s="62" t="str">
        <f t="shared" si="49"/>
        <v/>
      </c>
      <c r="BJ30" s="62" t="str">
        <f t="shared" si="50"/>
        <v/>
      </c>
      <c r="BK30" s="62" t="str">
        <f t="shared" si="51"/>
        <v/>
      </c>
      <c r="BL30" s="62" t="str">
        <f t="shared" si="52"/>
        <v/>
      </c>
      <c r="BM30" s="64" t="str">
        <f t="shared" si="53"/>
        <v/>
      </c>
    </row>
    <row r="31" spans="1:65" x14ac:dyDescent="0.2">
      <c r="A31" s="37"/>
      <c r="B31" s="38" t="s">
        <v>56</v>
      </c>
      <c r="C31" s="87" t="s">
        <v>103</v>
      </c>
      <c r="D31" s="80" t="s">
        <v>195</v>
      </c>
      <c r="E31" s="39">
        <v>35</v>
      </c>
      <c r="F31" s="40">
        <v>2010</v>
      </c>
      <c r="G31" s="102">
        <f t="shared" si="65"/>
        <v>2045</v>
      </c>
      <c r="H31" s="97" t="s">
        <v>92</v>
      </c>
      <c r="I31" s="97">
        <v>400</v>
      </c>
      <c r="J31" s="98" t="str">
        <f>IF(D31=Tak!I3,"27611",IF(D31=Tak!I4,"27621",IF(D31=Tak!I5,"27622","")))</f>
        <v>27611</v>
      </c>
      <c r="K31" s="99" t="str">
        <f>IF(D31=Tak!I3,"1920",IF(D31=Tak!I4,"680",IF(D31=Tak!I5,"550","0")))</f>
        <v>1920</v>
      </c>
      <c r="L31" s="97">
        <f t="shared" si="66"/>
        <v>768</v>
      </c>
      <c r="M31" s="97"/>
      <c r="O31" s="61" t="str">
        <f t="shared" si="3"/>
        <v/>
      </c>
      <c r="P31" s="62" t="str">
        <f t="shared" si="4"/>
        <v/>
      </c>
      <c r="Q31" s="62" t="str">
        <f t="shared" si="5"/>
        <v/>
      </c>
      <c r="R31" s="62" t="str">
        <f t="shared" si="6"/>
        <v/>
      </c>
      <c r="S31" s="62" t="str">
        <f t="shared" si="7"/>
        <v/>
      </c>
      <c r="T31" s="62" t="str">
        <f t="shared" si="8"/>
        <v/>
      </c>
      <c r="U31" s="62" t="str">
        <f t="shared" si="9"/>
        <v/>
      </c>
      <c r="V31" s="62" t="str">
        <f t="shared" si="10"/>
        <v/>
      </c>
      <c r="W31" s="62" t="str">
        <f t="shared" si="11"/>
        <v/>
      </c>
      <c r="X31" s="62" t="str">
        <f t="shared" si="12"/>
        <v/>
      </c>
      <c r="Y31" s="62" t="str">
        <f t="shared" si="13"/>
        <v/>
      </c>
      <c r="Z31" s="62" t="str">
        <f t="shared" si="14"/>
        <v/>
      </c>
      <c r="AA31" s="62" t="str">
        <f t="shared" si="15"/>
        <v/>
      </c>
      <c r="AB31" s="62" t="str">
        <f t="shared" si="16"/>
        <v/>
      </c>
      <c r="AC31" s="62" t="str">
        <f t="shared" si="17"/>
        <v/>
      </c>
      <c r="AD31" s="62" t="str">
        <f t="shared" si="18"/>
        <v/>
      </c>
      <c r="AE31" s="62" t="str">
        <f t="shared" si="19"/>
        <v/>
      </c>
      <c r="AF31" s="62" t="str">
        <f t="shared" si="20"/>
        <v/>
      </c>
      <c r="AG31" s="62" t="str">
        <f t="shared" si="21"/>
        <v/>
      </c>
      <c r="AH31" s="62" t="str">
        <f t="shared" si="22"/>
        <v/>
      </c>
      <c r="AI31" s="62" t="str">
        <f t="shared" si="23"/>
        <v/>
      </c>
      <c r="AJ31" s="63">
        <f t="shared" si="24"/>
        <v>768</v>
      </c>
      <c r="AK31" s="62" t="str">
        <f t="shared" si="25"/>
        <v/>
      </c>
      <c r="AL31" s="62" t="str">
        <f t="shared" si="26"/>
        <v/>
      </c>
      <c r="AM31" s="62" t="str">
        <f t="shared" si="27"/>
        <v/>
      </c>
      <c r="AN31" s="63" t="str">
        <f t="shared" si="28"/>
        <v/>
      </c>
      <c r="AO31" s="62" t="str">
        <f t="shared" si="29"/>
        <v/>
      </c>
      <c r="AP31" s="62" t="str">
        <f t="shared" si="30"/>
        <v/>
      </c>
      <c r="AQ31" s="62" t="str">
        <f t="shared" si="31"/>
        <v/>
      </c>
      <c r="AR31" s="62" t="str">
        <f t="shared" si="32"/>
        <v/>
      </c>
      <c r="AS31" s="62" t="str">
        <f t="shared" si="33"/>
        <v/>
      </c>
      <c r="AT31" s="62" t="str">
        <f t="shared" si="34"/>
        <v/>
      </c>
      <c r="AU31" s="62" t="str">
        <f t="shared" si="35"/>
        <v/>
      </c>
      <c r="AV31" s="62" t="str">
        <f t="shared" si="36"/>
        <v/>
      </c>
      <c r="AW31" s="62" t="str">
        <f t="shared" si="37"/>
        <v/>
      </c>
      <c r="AX31" s="62" t="str">
        <f t="shared" si="38"/>
        <v/>
      </c>
      <c r="AY31" s="62" t="str">
        <f t="shared" si="39"/>
        <v/>
      </c>
      <c r="AZ31" s="62" t="str">
        <f t="shared" si="40"/>
        <v/>
      </c>
      <c r="BA31" s="62" t="str">
        <f t="shared" si="41"/>
        <v/>
      </c>
      <c r="BB31" s="62" t="str">
        <f t="shared" si="42"/>
        <v/>
      </c>
      <c r="BC31" s="62" t="str">
        <f t="shared" si="43"/>
        <v/>
      </c>
      <c r="BD31" s="62" t="str">
        <f t="shared" si="44"/>
        <v/>
      </c>
      <c r="BE31" s="62" t="str">
        <f t="shared" si="45"/>
        <v/>
      </c>
      <c r="BF31" s="62" t="str">
        <f t="shared" si="46"/>
        <v/>
      </c>
      <c r="BG31" s="62" t="str">
        <f t="shared" si="47"/>
        <v/>
      </c>
      <c r="BH31" s="62" t="str">
        <f t="shared" si="48"/>
        <v/>
      </c>
      <c r="BI31" s="62" t="str">
        <f t="shared" si="49"/>
        <v/>
      </c>
      <c r="BJ31" s="62" t="str">
        <f t="shared" si="50"/>
        <v/>
      </c>
      <c r="BK31" s="62" t="str">
        <f t="shared" si="51"/>
        <v/>
      </c>
      <c r="BL31" s="62" t="str">
        <f t="shared" si="52"/>
        <v/>
      </c>
      <c r="BM31" s="64" t="str">
        <f t="shared" si="53"/>
        <v/>
      </c>
    </row>
    <row r="32" spans="1:65" hidden="1" x14ac:dyDescent="0.2">
      <c r="A32" s="37"/>
      <c r="B32" s="38"/>
      <c r="C32" s="87"/>
      <c r="D32" s="80"/>
      <c r="E32" s="39"/>
      <c r="F32" s="40"/>
      <c r="G32" s="73">
        <f t="shared" ref="G32" si="67">IF(AND((F32+E32)&lt;Startår,(F32+E32)&gt;100),Startår,F32+E32)</f>
        <v>0</v>
      </c>
      <c r="H32" s="41"/>
      <c r="I32" s="41"/>
      <c r="J32" s="71"/>
      <c r="K32" s="76"/>
      <c r="L32" s="41">
        <f t="shared" ref="L32" si="68">K32*I32/1000</f>
        <v>0</v>
      </c>
      <c r="M32" s="41"/>
      <c r="O32" s="61" t="str">
        <f t="shared" si="3"/>
        <v/>
      </c>
      <c r="P32" s="62" t="str">
        <f t="shared" si="4"/>
        <v/>
      </c>
      <c r="Q32" s="62" t="str">
        <f t="shared" si="5"/>
        <v/>
      </c>
      <c r="R32" s="62" t="str">
        <f t="shared" si="6"/>
        <v/>
      </c>
      <c r="S32" s="62" t="str">
        <f t="shared" si="7"/>
        <v/>
      </c>
      <c r="T32" s="62" t="str">
        <f t="shared" si="8"/>
        <v/>
      </c>
      <c r="U32" s="62" t="str">
        <f t="shared" si="9"/>
        <v/>
      </c>
      <c r="V32" s="62" t="str">
        <f t="shared" si="10"/>
        <v/>
      </c>
      <c r="W32" s="62" t="str">
        <f t="shared" si="11"/>
        <v/>
      </c>
      <c r="X32" s="62" t="str">
        <f t="shared" si="12"/>
        <v/>
      </c>
      <c r="Y32" s="62" t="str">
        <f t="shared" si="13"/>
        <v/>
      </c>
      <c r="Z32" s="62" t="str">
        <f t="shared" si="14"/>
        <v/>
      </c>
      <c r="AA32" s="62" t="str">
        <f t="shared" si="15"/>
        <v/>
      </c>
      <c r="AB32" s="62" t="str">
        <f t="shared" si="16"/>
        <v/>
      </c>
      <c r="AC32" s="62" t="str">
        <f t="shared" si="17"/>
        <v/>
      </c>
      <c r="AD32" s="62" t="str">
        <f t="shared" si="18"/>
        <v/>
      </c>
      <c r="AE32" s="62" t="str">
        <f t="shared" si="19"/>
        <v/>
      </c>
      <c r="AF32" s="62" t="str">
        <f t="shared" si="20"/>
        <v/>
      </c>
      <c r="AG32" s="62" t="str">
        <f t="shared" si="21"/>
        <v/>
      </c>
      <c r="AH32" s="62" t="str">
        <f t="shared" si="22"/>
        <v/>
      </c>
      <c r="AI32" s="62" t="str">
        <f t="shared" si="23"/>
        <v/>
      </c>
      <c r="AJ32" s="63" t="str">
        <f t="shared" si="24"/>
        <v/>
      </c>
      <c r="AK32" s="62" t="str">
        <f t="shared" si="25"/>
        <v/>
      </c>
      <c r="AL32" s="62" t="str">
        <f t="shared" si="26"/>
        <v/>
      </c>
      <c r="AM32" s="62" t="str">
        <f t="shared" si="27"/>
        <v/>
      </c>
      <c r="AN32" s="63" t="str">
        <f t="shared" si="28"/>
        <v/>
      </c>
      <c r="AO32" s="62" t="str">
        <f t="shared" si="29"/>
        <v/>
      </c>
      <c r="AP32" s="62" t="str">
        <f t="shared" si="30"/>
        <v/>
      </c>
      <c r="AQ32" s="62" t="str">
        <f t="shared" si="31"/>
        <v/>
      </c>
      <c r="AR32" s="62" t="str">
        <f t="shared" si="32"/>
        <v/>
      </c>
      <c r="AS32" s="62" t="str">
        <f t="shared" si="33"/>
        <v/>
      </c>
      <c r="AT32" s="62" t="str">
        <f t="shared" si="34"/>
        <v/>
      </c>
      <c r="AU32" s="62" t="str">
        <f t="shared" si="35"/>
        <v/>
      </c>
      <c r="AV32" s="62" t="str">
        <f t="shared" si="36"/>
        <v/>
      </c>
      <c r="AW32" s="62" t="str">
        <f t="shared" si="37"/>
        <v/>
      </c>
      <c r="AX32" s="62" t="str">
        <f t="shared" si="38"/>
        <v/>
      </c>
      <c r="AY32" s="62" t="str">
        <f t="shared" si="39"/>
        <v/>
      </c>
      <c r="AZ32" s="62" t="str">
        <f t="shared" si="40"/>
        <v/>
      </c>
      <c r="BA32" s="62" t="str">
        <f t="shared" si="41"/>
        <v/>
      </c>
      <c r="BB32" s="62" t="str">
        <f t="shared" si="42"/>
        <v/>
      </c>
      <c r="BC32" s="62" t="str">
        <f t="shared" si="43"/>
        <v/>
      </c>
      <c r="BD32" s="62" t="str">
        <f t="shared" si="44"/>
        <v/>
      </c>
      <c r="BE32" s="62" t="str">
        <f t="shared" si="45"/>
        <v/>
      </c>
      <c r="BF32" s="62" t="str">
        <f t="shared" si="46"/>
        <v/>
      </c>
      <c r="BG32" s="62" t="str">
        <f t="shared" si="47"/>
        <v/>
      </c>
      <c r="BH32" s="62" t="str">
        <f t="shared" si="48"/>
        <v/>
      </c>
      <c r="BI32" s="62" t="str">
        <f t="shared" si="49"/>
        <v/>
      </c>
      <c r="BJ32" s="62" t="str">
        <f t="shared" si="50"/>
        <v/>
      </c>
      <c r="BK32" s="62" t="str">
        <f t="shared" si="51"/>
        <v/>
      </c>
      <c r="BL32" s="62" t="str">
        <f t="shared" si="52"/>
        <v/>
      </c>
      <c r="BM32" s="64" t="str">
        <f t="shared" si="53"/>
        <v/>
      </c>
    </row>
    <row r="33" spans="1:65" hidden="1" x14ac:dyDescent="0.2">
      <c r="A33" s="37"/>
      <c r="B33" s="38"/>
      <c r="C33" s="87"/>
      <c r="D33" s="80"/>
      <c r="E33" s="39"/>
      <c r="F33" s="40"/>
      <c r="G33" s="73">
        <f t="shared" ref="G33" si="69">IF(AND((F33+E33)&lt;Startår,(F33+E33)&gt;100),Startår,F33+E33)</f>
        <v>0</v>
      </c>
      <c r="H33" s="41"/>
      <c r="I33" s="41"/>
      <c r="J33" s="71"/>
      <c r="K33" s="76"/>
      <c r="L33" s="41">
        <f t="shared" ref="L33" si="70">K33*I33/1000</f>
        <v>0</v>
      </c>
      <c r="M33" s="41"/>
      <c r="O33" s="61" t="str">
        <f t="shared" si="3"/>
        <v/>
      </c>
      <c r="P33" s="62" t="str">
        <f t="shared" si="4"/>
        <v/>
      </c>
      <c r="Q33" s="62" t="str">
        <f t="shared" si="5"/>
        <v/>
      </c>
      <c r="R33" s="62" t="str">
        <f t="shared" si="6"/>
        <v/>
      </c>
      <c r="S33" s="62" t="str">
        <f t="shared" si="7"/>
        <v/>
      </c>
      <c r="T33" s="62" t="str">
        <f t="shared" si="8"/>
        <v/>
      </c>
      <c r="U33" s="62" t="str">
        <f t="shared" si="9"/>
        <v/>
      </c>
      <c r="V33" s="62" t="str">
        <f t="shared" si="10"/>
        <v/>
      </c>
      <c r="W33" s="62" t="str">
        <f t="shared" si="11"/>
        <v/>
      </c>
      <c r="X33" s="62" t="str">
        <f t="shared" si="12"/>
        <v/>
      </c>
      <c r="Y33" s="62" t="str">
        <f t="shared" si="13"/>
        <v/>
      </c>
      <c r="Z33" s="62" t="str">
        <f t="shared" si="14"/>
        <v/>
      </c>
      <c r="AA33" s="62" t="str">
        <f t="shared" si="15"/>
        <v/>
      </c>
      <c r="AB33" s="62" t="str">
        <f t="shared" si="16"/>
        <v/>
      </c>
      <c r="AC33" s="62" t="str">
        <f t="shared" si="17"/>
        <v/>
      </c>
      <c r="AD33" s="62" t="str">
        <f t="shared" si="18"/>
        <v/>
      </c>
      <c r="AE33" s="62" t="str">
        <f t="shared" si="19"/>
        <v/>
      </c>
      <c r="AF33" s="62" t="str">
        <f t="shared" si="20"/>
        <v/>
      </c>
      <c r="AG33" s="62" t="str">
        <f t="shared" si="21"/>
        <v/>
      </c>
      <c r="AH33" s="62" t="str">
        <f t="shared" si="22"/>
        <v/>
      </c>
      <c r="AI33" s="62" t="str">
        <f t="shared" si="23"/>
        <v/>
      </c>
      <c r="AJ33" s="63" t="str">
        <f t="shared" si="24"/>
        <v/>
      </c>
      <c r="AK33" s="62" t="str">
        <f t="shared" si="25"/>
        <v/>
      </c>
      <c r="AL33" s="62" t="str">
        <f t="shared" si="26"/>
        <v/>
      </c>
      <c r="AM33" s="62" t="str">
        <f t="shared" si="27"/>
        <v/>
      </c>
      <c r="AN33" s="63" t="str">
        <f t="shared" si="28"/>
        <v/>
      </c>
      <c r="AO33" s="62" t="str">
        <f t="shared" si="29"/>
        <v/>
      </c>
      <c r="AP33" s="62" t="str">
        <f t="shared" si="30"/>
        <v/>
      </c>
      <c r="AQ33" s="62" t="str">
        <f t="shared" si="31"/>
        <v/>
      </c>
      <c r="AR33" s="62" t="str">
        <f t="shared" si="32"/>
        <v/>
      </c>
      <c r="AS33" s="62" t="str">
        <f t="shared" si="33"/>
        <v/>
      </c>
      <c r="AT33" s="62" t="str">
        <f t="shared" si="34"/>
        <v/>
      </c>
      <c r="AU33" s="62" t="str">
        <f t="shared" si="35"/>
        <v/>
      </c>
      <c r="AV33" s="62" t="str">
        <f t="shared" si="36"/>
        <v/>
      </c>
      <c r="AW33" s="62" t="str">
        <f t="shared" si="37"/>
        <v/>
      </c>
      <c r="AX33" s="62" t="str">
        <f t="shared" si="38"/>
        <v/>
      </c>
      <c r="AY33" s="62" t="str">
        <f t="shared" si="39"/>
        <v/>
      </c>
      <c r="AZ33" s="62" t="str">
        <f t="shared" si="40"/>
        <v/>
      </c>
      <c r="BA33" s="62" t="str">
        <f t="shared" si="41"/>
        <v/>
      </c>
      <c r="BB33" s="62" t="str">
        <f t="shared" si="42"/>
        <v/>
      </c>
      <c r="BC33" s="62" t="str">
        <f t="shared" si="43"/>
        <v/>
      </c>
      <c r="BD33" s="62" t="str">
        <f t="shared" si="44"/>
        <v/>
      </c>
      <c r="BE33" s="62" t="str">
        <f t="shared" si="45"/>
        <v/>
      </c>
      <c r="BF33" s="62" t="str">
        <f t="shared" si="46"/>
        <v/>
      </c>
      <c r="BG33" s="62" t="str">
        <f t="shared" si="47"/>
        <v/>
      </c>
      <c r="BH33" s="62" t="str">
        <f t="shared" si="48"/>
        <v/>
      </c>
      <c r="BI33" s="62" t="str">
        <f t="shared" si="49"/>
        <v/>
      </c>
      <c r="BJ33" s="62" t="str">
        <f t="shared" si="50"/>
        <v/>
      </c>
      <c r="BK33" s="62" t="str">
        <f t="shared" si="51"/>
        <v/>
      </c>
      <c r="BL33" s="62" t="str">
        <f t="shared" si="52"/>
        <v/>
      </c>
      <c r="BM33" s="64" t="str">
        <f t="shared" si="53"/>
        <v/>
      </c>
    </row>
    <row r="34" spans="1:65" x14ac:dyDescent="0.2">
      <c r="A34" s="21" t="s">
        <v>7</v>
      </c>
      <c r="B34" s="42"/>
      <c r="C34" s="86"/>
      <c r="D34" s="81"/>
      <c r="E34" s="43"/>
      <c r="F34" s="44"/>
      <c r="G34" s="70"/>
      <c r="H34" s="25"/>
      <c r="I34" s="25"/>
      <c r="J34" s="70"/>
      <c r="K34" s="75"/>
      <c r="L34" s="25"/>
      <c r="M34" s="25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</row>
    <row r="35" spans="1:65" x14ac:dyDescent="0.2">
      <c r="A35" s="37"/>
      <c r="B35" s="38" t="s">
        <v>8</v>
      </c>
      <c r="C35" s="87" t="s">
        <v>43</v>
      </c>
      <c r="D35" s="80" t="s">
        <v>43</v>
      </c>
      <c r="E35" s="39">
        <v>35</v>
      </c>
      <c r="F35" s="40">
        <v>2020</v>
      </c>
      <c r="G35" s="102">
        <f t="shared" ref="G35:G42" si="71">IF(AND((F35+E35)&lt;Startår,(F35+E35)&gt;100),Startår,F35+E35)</f>
        <v>2055</v>
      </c>
      <c r="H35" s="97" t="s">
        <v>93</v>
      </c>
      <c r="I35" s="97">
        <v>6900</v>
      </c>
      <c r="J35" s="98" t="s">
        <v>509</v>
      </c>
      <c r="K35" s="99">
        <v>1400</v>
      </c>
      <c r="L35" s="97">
        <f>K35*I35/1000</f>
        <v>9660</v>
      </c>
      <c r="M35" s="97"/>
      <c r="O35" s="61" t="str">
        <f t="shared" si="3"/>
        <v/>
      </c>
      <c r="P35" s="62" t="str">
        <f t="shared" si="4"/>
        <v/>
      </c>
      <c r="Q35" s="62" t="str">
        <f t="shared" si="5"/>
        <v/>
      </c>
      <c r="R35" s="62" t="str">
        <f t="shared" si="6"/>
        <v/>
      </c>
      <c r="S35" s="62" t="str">
        <f t="shared" si="7"/>
        <v/>
      </c>
      <c r="T35" s="62" t="str">
        <f t="shared" si="8"/>
        <v/>
      </c>
      <c r="U35" s="62" t="str">
        <f t="shared" si="9"/>
        <v/>
      </c>
      <c r="V35" s="62" t="str">
        <f t="shared" si="10"/>
        <v/>
      </c>
      <c r="W35" s="62" t="str">
        <f t="shared" si="11"/>
        <v/>
      </c>
      <c r="X35" s="62" t="str">
        <f t="shared" si="12"/>
        <v/>
      </c>
      <c r="Y35" s="62" t="str">
        <f t="shared" si="13"/>
        <v/>
      </c>
      <c r="Z35" s="62" t="str">
        <f t="shared" si="14"/>
        <v/>
      </c>
      <c r="AA35" s="62" t="str">
        <f t="shared" si="15"/>
        <v/>
      </c>
      <c r="AB35" s="62" t="str">
        <f t="shared" si="16"/>
        <v/>
      </c>
      <c r="AC35" s="62" t="str">
        <f t="shared" si="17"/>
        <v/>
      </c>
      <c r="AD35" s="62" t="str">
        <f t="shared" si="18"/>
        <v/>
      </c>
      <c r="AE35" s="62" t="str">
        <f t="shared" si="19"/>
        <v/>
      </c>
      <c r="AF35" s="62" t="str">
        <f t="shared" si="20"/>
        <v/>
      </c>
      <c r="AG35" s="62" t="str">
        <f t="shared" si="21"/>
        <v/>
      </c>
      <c r="AH35" s="62" t="str">
        <f t="shared" si="22"/>
        <v/>
      </c>
      <c r="AI35" s="62" t="str">
        <f t="shared" si="23"/>
        <v/>
      </c>
      <c r="AJ35" s="63" t="str">
        <f t="shared" si="24"/>
        <v/>
      </c>
      <c r="AK35" s="62" t="str">
        <f t="shared" si="25"/>
        <v/>
      </c>
      <c r="AL35" s="62" t="str">
        <f t="shared" si="26"/>
        <v/>
      </c>
      <c r="AM35" s="62" t="str">
        <f t="shared" si="27"/>
        <v/>
      </c>
      <c r="AN35" s="63" t="str">
        <f t="shared" si="28"/>
        <v/>
      </c>
      <c r="AO35" s="62" t="str">
        <f t="shared" si="29"/>
        <v/>
      </c>
      <c r="AP35" s="62" t="str">
        <f t="shared" si="30"/>
        <v/>
      </c>
      <c r="AQ35" s="62" t="str">
        <f t="shared" si="31"/>
        <v/>
      </c>
      <c r="AR35" s="62" t="str">
        <f t="shared" si="32"/>
        <v/>
      </c>
      <c r="AS35" s="62" t="str">
        <f t="shared" si="33"/>
        <v/>
      </c>
      <c r="AT35" s="62">
        <f t="shared" si="34"/>
        <v>9660</v>
      </c>
      <c r="AU35" s="62" t="str">
        <f t="shared" si="35"/>
        <v/>
      </c>
      <c r="AV35" s="62" t="str">
        <f t="shared" si="36"/>
        <v/>
      </c>
      <c r="AW35" s="62" t="str">
        <f t="shared" si="37"/>
        <v/>
      </c>
      <c r="AX35" s="62" t="str">
        <f t="shared" si="38"/>
        <v/>
      </c>
      <c r="AY35" s="62" t="str">
        <f t="shared" si="39"/>
        <v/>
      </c>
      <c r="AZ35" s="62" t="str">
        <f t="shared" si="40"/>
        <v/>
      </c>
      <c r="BA35" s="62" t="str">
        <f t="shared" si="41"/>
        <v/>
      </c>
      <c r="BB35" s="62" t="str">
        <f t="shared" si="42"/>
        <v/>
      </c>
      <c r="BC35" s="62" t="str">
        <f t="shared" si="43"/>
        <v/>
      </c>
      <c r="BD35" s="62" t="str">
        <f t="shared" si="44"/>
        <v/>
      </c>
      <c r="BE35" s="62" t="str">
        <f t="shared" si="45"/>
        <v/>
      </c>
      <c r="BF35" s="62" t="str">
        <f t="shared" si="46"/>
        <v/>
      </c>
      <c r="BG35" s="62" t="str">
        <f t="shared" si="47"/>
        <v/>
      </c>
      <c r="BH35" s="62" t="str">
        <f t="shared" si="48"/>
        <v/>
      </c>
      <c r="BI35" s="62" t="str">
        <f t="shared" si="49"/>
        <v/>
      </c>
      <c r="BJ35" s="62" t="str">
        <f t="shared" si="50"/>
        <v/>
      </c>
      <c r="BK35" s="62" t="str">
        <f t="shared" si="51"/>
        <v/>
      </c>
      <c r="BL35" s="62" t="str">
        <f t="shared" si="52"/>
        <v/>
      </c>
      <c r="BM35" s="64" t="str">
        <f t="shared" si="53"/>
        <v/>
      </c>
    </row>
    <row r="36" spans="1:65" hidden="1" x14ac:dyDescent="0.2">
      <c r="A36" s="37"/>
      <c r="B36" s="38" t="s">
        <v>8</v>
      </c>
      <c r="C36" s="87" t="s">
        <v>216</v>
      </c>
      <c r="D36" s="80" t="s">
        <v>216</v>
      </c>
      <c r="E36" s="39">
        <v>30</v>
      </c>
      <c r="F36" s="40">
        <v>2020</v>
      </c>
      <c r="G36" s="101">
        <f t="shared" si="71"/>
        <v>2050</v>
      </c>
      <c r="H36" s="41" t="s">
        <v>93</v>
      </c>
      <c r="I36" s="41">
        <v>6900</v>
      </c>
      <c r="J36" s="71" t="str">
        <f>IF(D36=Fasad!B3,"21113",IF(D36=Fasad!B4,"21123",IF(D36=Fasad!B5,"21213",IF(D36=Fasad!B6,"21223",IF(D36=Fasad!B7,"21233",IF(D36=Fasad!B8,"21243",IF(D36=Fasad!B9,"21253",IF(D36=Fasad!B10,"21313",IF(D36=Fasad!B11,"21323",IF(D36=Fasad!B12,"21423",IF(D36=Fasad!B13,"21433",IF(D36=Fasad!B14,"21513",IF(D36=Fasad!B15,"21523",IF(D36=Fasad!B16,"21533",IF(D36=Fasad!B17,"21543",IF(D36=Fasad!B18,"21613",IF(D36=Fasad!B19,"21622",IF(D36=Fasad!B20,"21713",""))))))))))))))))))</f>
        <v/>
      </c>
      <c r="K36" s="76" t="str">
        <f>IF(D36=Fasad!B3,"720",IF(D36=Fasad!B4,"680",IF(D36=Fasad!B5,"660",IF(D36=Fasad!B6,"700",IF(D36=Fasad!B7,"2010",IF(D36=Fasad!B8,"1050",IF(D36=Fasad!B9,"600",IF(D36=Fasad!B10,"1600",IF(D36=Fasad!B11,"740",IF(D36=Fasad!B12,"760",IF(D36=Fasad!B13,"1080",IF(D36=Fasad!B14,"900",IF(D36=Fasad!B15,"1010",IF(D36=Fasad!B16,"1120",IF(D36=Fasad!B17,"720",IF(D36=Fasad!B18,"660",IF(D36=Fasad!B19,"300",IF(D36=Fasad!B20,"2100","0"))))))))))))))))))</f>
        <v>0</v>
      </c>
      <c r="L36" s="41">
        <f t="shared" ref="L36:L42" si="72">K36*I36/1000</f>
        <v>0</v>
      </c>
      <c r="M36" s="41"/>
      <c r="O36" s="61" t="str">
        <f t="shared" si="3"/>
        <v/>
      </c>
      <c r="P36" s="62" t="str">
        <f t="shared" si="4"/>
        <v/>
      </c>
      <c r="Q36" s="62" t="str">
        <f t="shared" si="5"/>
        <v/>
      </c>
      <c r="R36" s="62" t="str">
        <f t="shared" si="6"/>
        <v/>
      </c>
      <c r="S36" s="62" t="str">
        <f t="shared" si="7"/>
        <v/>
      </c>
      <c r="T36" s="62" t="str">
        <f t="shared" si="8"/>
        <v/>
      </c>
      <c r="U36" s="62" t="str">
        <f t="shared" si="9"/>
        <v/>
      </c>
      <c r="V36" s="62" t="str">
        <f t="shared" si="10"/>
        <v/>
      </c>
      <c r="W36" s="62" t="str">
        <f t="shared" si="11"/>
        <v/>
      </c>
      <c r="X36" s="62" t="str">
        <f t="shared" si="12"/>
        <v/>
      </c>
      <c r="Y36" s="62" t="str">
        <f t="shared" si="13"/>
        <v/>
      </c>
      <c r="Z36" s="62" t="str">
        <f t="shared" si="14"/>
        <v/>
      </c>
      <c r="AA36" s="62" t="str">
        <f t="shared" si="15"/>
        <v/>
      </c>
      <c r="AB36" s="62" t="str">
        <f t="shared" si="16"/>
        <v/>
      </c>
      <c r="AC36" s="62" t="str">
        <f t="shared" si="17"/>
        <v/>
      </c>
      <c r="AD36" s="62" t="str">
        <f t="shared" si="18"/>
        <v/>
      </c>
      <c r="AE36" s="62" t="str">
        <f t="shared" si="19"/>
        <v/>
      </c>
      <c r="AF36" s="62" t="str">
        <f t="shared" si="20"/>
        <v/>
      </c>
      <c r="AG36" s="62" t="str">
        <f t="shared" si="21"/>
        <v/>
      </c>
      <c r="AH36" s="62" t="str">
        <f t="shared" si="22"/>
        <v/>
      </c>
      <c r="AI36" s="62" t="str">
        <f t="shared" si="23"/>
        <v/>
      </c>
      <c r="AJ36" s="63" t="str">
        <f t="shared" si="24"/>
        <v/>
      </c>
      <c r="AK36" s="62" t="str">
        <f t="shared" si="25"/>
        <v/>
      </c>
      <c r="AL36" s="62" t="str">
        <f t="shared" si="26"/>
        <v/>
      </c>
      <c r="AM36" s="62" t="str">
        <f t="shared" si="27"/>
        <v/>
      </c>
      <c r="AN36" s="63" t="str">
        <f t="shared" si="28"/>
        <v/>
      </c>
      <c r="AO36" s="62">
        <f t="shared" si="29"/>
        <v>0</v>
      </c>
      <c r="AP36" s="62" t="str">
        <f t="shared" si="30"/>
        <v/>
      </c>
      <c r="AQ36" s="62" t="str">
        <f t="shared" si="31"/>
        <v/>
      </c>
      <c r="AR36" s="62" t="str">
        <f t="shared" si="32"/>
        <v/>
      </c>
      <c r="AS36" s="62" t="str">
        <f t="shared" si="33"/>
        <v/>
      </c>
      <c r="AT36" s="62" t="str">
        <f t="shared" si="34"/>
        <v/>
      </c>
      <c r="AU36" s="62" t="str">
        <f t="shared" si="35"/>
        <v/>
      </c>
      <c r="AV36" s="62" t="str">
        <f t="shared" si="36"/>
        <v/>
      </c>
      <c r="AW36" s="62" t="str">
        <f t="shared" si="37"/>
        <v/>
      </c>
      <c r="AX36" s="62" t="str">
        <f t="shared" si="38"/>
        <v/>
      </c>
      <c r="AY36" s="62" t="str">
        <f t="shared" si="39"/>
        <v/>
      </c>
      <c r="AZ36" s="62" t="str">
        <f t="shared" si="40"/>
        <v/>
      </c>
      <c r="BA36" s="62" t="str">
        <f t="shared" si="41"/>
        <v/>
      </c>
      <c r="BB36" s="62" t="str">
        <f t="shared" si="42"/>
        <v/>
      </c>
      <c r="BC36" s="62" t="str">
        <f t="shared" si="43"/>
        <v/>
      </c>
      <c r="BD36" s="62" t="str">
        <f t="shared" si="44"/>
        <v/>
      </c>
      <c r="BE36" s="62" t="str">
        <f t="shared" si="45"/>
        <v/>
      </c>
      <c r="BF36" s="62" t="str">
        <f t="shared" si="46"/>
        <v/>
      </c>
      <c r="BG36" s="62" t="str">
        <f t="shared" si="47"/>
        <v/>
      </c>
      <c r="BH36" s="62" t="str">
        <f t="shared" si="48"/>
        <v/>
      </c>
      <c r="BI36" s="62" t="str">
        <f t="shared" si="49"/>
        <v/>
      </c>
      <c r="BJ36" s="62" t="str">
        <f t="shared" si="50"/>
        <v/>
      </c>
      <c r="BK36" s="62" t="str">
        <f t="shared" si="51"/>
        <v/>
      </c>
      <c r="BL36" s="62" t="str">
        <f t="shared" si="52"/>
        <v/>
      </c>
      <c r="BM36" s="64" t="str">
        <f t="shared" si="53"/>
        <v/>
      </c>
    </row>
    <row r="37" spans="1:65" x14ac:dyDescent="0.2">
      <c r="A37" s="37"/>
      <c r="B37" s="38" t="s">
        <v>24</v>
      </c>
      <c r="C37" s="87" t="s">
        <v>104</v>
      </c>
      <c r="D37" s="80" t="s">
        <v>572</v>
      </c>
      <c r="E37" s="39">
        <v>50</v>
      </c>
      <c r="F37" s="40">
        <v>2020</v>
      </c>
      <c r="G37" s="102">
        <f t="shared" si="71"/>
        <v>2070</v>
      </c>
      <c r="H37" s="97" t="s">
        <v>20</v>
      </c>
      <c r="I37" s="97">
        <v>285</v>
      </c>
      <c r="J37" s="98" t="str">
        <f>IF(D37=Fasad!H3,"24111",IF(D37=Fasad!H4,"24211",IF(D37=Fasad!H5,"24312",IF(D37=Fasad!H6,"24561",""))))</f>
        <v>24211</v>
      </c>
      <c r="K37" s="99" t="str">
        <f>IF(D37=Fasad!H3,"4030",IF(D37=Fasad!H4,"7360",IF(D37=Fasad!H5,"8670",IF(D37=Fasad!H6,"6810","0"))))</f>
        <v>7360</v>
      </c>
      <c r="L37" s="97">
        <f t="shared" si="72"/>
        <v>2097.6</v>
      </c>
      <c r="M37" s="97"/>
      <c r="O37" s="61" t="str">
        <f t="shared" si="3"/>
        <v/>
      </c>
      <c r="P37" s="62" t="str">
        <f t="shared" si="4"/>
        <v/>
      </c>
      <c r="Q37" s="62" t="str">
        <f t="shared" si="5"/>
        <v/>
      </c>
      <c r="R37" s="62" t="str">
        <f t="shared" si="6"/>
        <v/>
      </c>
      <c r="S37" s="62" t="str">
        <f t="shared" si="7"/>
        <v/>
      </c>
      <c r="T37" s="62" t="str">
        <f t="shared" si="8"/>
        <v/>
      </c>
      <c r="U37" s="62" t="str">
        <f t="shared" si="9"/>
        <v/>
      </c>
      <c r="V37" s="62" t="str">
        <f t="shared" si="10"/>
        <v/>
      </c>
      <c r="W37" s="62" t="str">
        <f t="shared" si="11"/>
        <v/>
      </c>
      <c r="X37" s="62" t="str">
        <f t="shared" si="12"/>
        <v/>
      </c>
      <c r="Y37" s="62" t="str">
        <f t="shared" si="13"/>
        <v/>
      </c>
      <c r="Z37" s="62" t="str">
        <f t="shared" si="14"/>
        <v/>
      </c>
      <c r="AA37" s="62" t="str">
        <f t="shared" si="15"/>
        <v/>
      </c>
      <c r="AB37" s="62" t="str">
        <f t="shared" si="16"/>
        <v/>
      </c>
      <c r="AC37" s="62" t="str">
        <f t="shared" si="17"/>
        <v/>
      </c>
      <c r="AD37" s="62" t="str">
        <f t="shared" si="18"/>
        <v/>
      </c>
      <c r="AE37" s="62" t="str">
        <f t="shared" si="19"/>
        <v/>
      </c>
      <c r="AF37" s="62" t="str">
        <f t="shared" si="20"/>
        <v/>
      </c>
      <c r="AG37" s="62" t="str">
        <f t="shared" si="21"/>
        <v/>
      </c>
      <c r="AH37" s="62" t="str">
        <f t="shared" si="22"/>
        <v/>
      </c>
      <c r="AI37" s="62" t="str">
        <f t="shared" si="23"/>
        <v/>
      </c>
      <c r="AJ37" s="63" t="str">
        <f t="shared" si="24"/>
        <v/>
      </c>
      <c r="AK37" s="62" t="str">
        <f t="shared" si="25"/>
        <v/>
      </c>
      <c r="AL37" s="62" t="str">
        <f t="shared" si="26"/>
        <v/>
      </c>
      <c r="AM37" s="62" t="str">
        <f t="shared" si="27"/>
        <v/>
      </c>
      <c r="AN37" s="63" t="str">
        <f t="shared" si="28"/>
        <v/>
      </c>
      <c r="AO37" s="62" t="str">
        <f t="shared" si="29"/>
        <v/>
      </c>
      <c r="AP37" s="62" t="str">
        <f t="shared" si="30"/>
        <v/>
      </c>
      <c r="AQ37" s="62" t="str">
        <f t="shared" si="31"/>
        <v/>
      </c>
      <c r="AR37" s="62" t="str">
        <f t="shared" si="32"/>
        <v/>
      </c>
      <c r="AS37" s="62" t="str">
        <f t="shared" si="33"/>
        <v/>
      </c>
      <c r="AT37" s="62" t="str">
        <f t="shared" si="34"/>
        <v/>
      </c>
      <c r="AU37" s="62" t="str">
        <f t="shared" si="35"/>
        <v/>
      </c>
      <c r="AV37" s="62" t="str">
        <f t="shared" si="36"/>
        <v/>
      </c>
      <c r="AW37" s="62" t="str">
        <f t="shared" si="37"/>
        <v/>
      </c>
      <c r="AX37" s="62" t="str">
        <f t="shared" si="38"/>
        <v/>
      </c>
      <c r="AY37" s="62" t="str">
        <f t="shared" si="39"/>
        <v/>
      </c>
      <c r="AZ37" s="62" t="str">
        <f t="shared" si="40"/>
        <v/>
      </c>
      <c r="BA37" s="62" t="str">
        <f t="shared" si="41"/>
        <v/>
      </c>
      <c r="BB37" s="62" t="str">
        <f t="shared" si="42"/>
        <v/>
      </c>
      <c r="BC37" s="62" t="str">
        <f t="shared" si="43"/>
        <v/>
      </c>
      <c r="BD37" s="62" t="str">
        <f t="shared" si="44"/>
        <v/>
      </c>
      <c r="BE37" s="62" t="str">
        <f t="shared" si="45"/>
        <v/>
      </c>
      <c r="BF37" s="62" t="str">
        <f t="shared" si="46"/>
        <v/>
      </c>
      <c r="BG37" s="62" t="str">
        <f t="shared" si="47"/>
        <v/>
      </c>
      <c r="BH37" s="62" t="str">
        <f t="shared" si="48"/>
        <v/>
      </c>
      <c r="BI37" s="62">
        <f t="shared" si="49"/>
        <v>2097.6</v>
      </c>
      <c r="BJ37" s="62" t="str">
        <f t="shared" si="50"/>
        <v/>
      </c>
      <c r="BK37" s="62" t="str">
        <f t="shared" si="51"/>
        <v/>
      </c>
      <c r="BL37" s="62" t="str">
        <f t="shared" si="52"/>
        <v/>
      </c>
      <c r="BM37" s="64" t="str">
        <f t="shared" si="53"/>
        <v/>
      </c>
    </row>
    <row r="38" spans="1:65" x14ac:dyDescent="0.2">
      <c r="A38" s="37"/>
      <c r="B38" s="38" t="s">
        <v>24</v>
      </c>
      <c r="C38" s="87" t="s">
        <v>105</v>
      </c>
      <c r="D38" s="80" t="s">
        <v>576</v>
      </c>
      <c r="E38" s="39">
        <v>50</v>
      </c>
      <c r="F38" s="40">
        <v>2020</v>
      </c>
      <c r="G38" s="102">
        <f t="shared" si="71"/>
        <v>2070</v>
      </c>
      <c r="H38" s="97" t="s">
        <v>20</v>
      </c>
      <c r="I38" s="97">
        <v>351</v>
      </c>
      <c r="J38" s="98" t="str">
        <f>IF(D38=Fasad!I3,"24121",IF(D38=Fasad!I4,"24221",IF(D38=Fasad!I5,"24322",IF(D38=Fasad!I6,"24571",""))))</f>
        <v>24221</v>
      </c>
      <c r="K38" s="99" t="str">
        <f>IF(D38=Fasad!I3,"6230",IF(D38=Fasad!I4,"9330",IF(D38=Fasad!I5,"12490",IF(D38=Fasad!I6,"11420","0"))))</f>
        <v>9330</v>
      </c>
      <c r="L38" s="97">
        <f t="shared" si="72"/>
        <v>3274.83</v>
      </c>
      <c r="M38" s="97"/>
      <c r="O38" s="61" t="str">
        <f t="shared" si="3"/>
        <v/>
      </c>
      <c r="P38" s="62" t="str">
        <f t="shared" si="4"/>
        <v/>
      </c>
      <c r="Q38" s="62" t="str">
        <f t="shared" si="5"/>
        <v/>
      </c>
      <c r="R38" s="62" t="str">
        <f t="shared" si="6"/>
        <v/>
      </c>
      <c r="S38" s="62" t="str">
        <f t="shared" si="7"/>
        <v/>
      </c>
      <c r="T38" s="62" t="str">
        <f t="shared" si="8"/>
        <v/>
      </c>
      <c r="U38" s="62" t="str">
        <f t="shared" si="9"/>
        <v/>
      </c>
      <c r="V38" s="62" t="str">
        <f t="shared" si="10"/>
        <v/>
      </c>
      <c r="W38" s="62" t="str">
        <f t="shared" si="11"/>
        <v/>
      </c>
      <c r="X38" s="62" t="str">
        <f t="shared" si="12"/>
        <v/>
      </c>
      <c r="Y38" s="62" t="str">
        <f t="shared" si="13"/>
        <v/>
      </c>
      <c r="Z38" s="62" t="str">
        <f t="shared" si="14"/>
        <v/>
      </c>
      <c r="AA38" s="62" t="str">
        <f t="shared" si="15"/>
        <v/>
      </c>
      <c r="AB38" s="62" t="str">
        <f t="shared" si="16"/>
        <v/>
      </c>
      <c r="AC38" s="62" t="str">
        <f t="shared" si="17"/>
        <v/>
      </c>
      <c r="AD38" s="62" t="str">
        <f t="shared" si="18"/>
        <v/>
      </c>
      <c r="AE38" s="62" t="str">
        <f t="shared" si="19"/>
        <v/>
      </c>
      <c r="AF38" s="62" t="str">
        <f t="shared" si="20"/>
        <v/>
      </c>
      <c r="AG38" s="62" t="str">
        <f t="shared" si="21"/>
        <v/>
      </c>
      <c r="AH38" s="62" t="str">
        <f t="shared" si="22"/>
        <v/>
      </c>
      <c r="AI38" s="62" t="str">
        <f t="shared" si="23"/>
        <v/>
      </c>
      <c r="AJ38" s="63" t="str">
        <f t="shared" si="24"/>
        <v/>
      </c>
      <c r="AK38" s="62" t="str">
        <f t="shared" si="25"/>
        <v/>
      </c>
      <c r="AL38" s="62" t="str">
        <f t="shared" si="26"/>
        <v/>
      </c>
      <c r="AM38" s="62" t="str">
        <f t="shared" si="27"/>
        <v/>
      </c>
      <c r="AN38" s="63" t="str">
        <f t="shared" si="28"/>
        <v/>
      </c>
      <c r="AO38" s="62" t="str">
        <f t="shared" si="29"/>
        <v/>
      </c>
      <c r="AP38" s="62" t="str">
        <f t="shared" si="30"/>
        <v/>
      </c>
      <c r="AQ38" s="62" t="str">
        <f t="shared" si="31"/>
        <v/>
      </c>
      <c r="AR38" s="62" t="str">
        <f t="shared" si="32"/>
        <v/>
      </c>
      <c r="AS38" s="62" t="str">
        <f t="shared" si="33"/>
        <v/>
      </c>
      <c r="AT38" s="62" t="str">
        <f t="shared" si="34"/>
        <v/>
      </c>
      <c r="AU38" s="62" t="str">
        <f t="shared" si="35"/>
        <v/>
      </c>
      <c r="AV38" s="62" t="str">
        <f t="shared" si="36"/>
        <v/>
      </c>
      <c r="AW38" s="62" t="str">
        <f t="shared" si="37"/>
        <v/>
      </c>
      <c r="AX38" s="62" t="str">
        <f t="shared" si="38"/>
        <v/>
      </c>
      <c r="AY38" s="62" t="str">
        <f t="shared" si="39"/>
        <v/>
      </c>
      <c r="AZ38" s="62" t="str">
        <f t="shared" si="40"/>
        <v/>
      </c>
      <c r="BA38" s="62" t="str">
        <f t="shared" si="41"/>
        <v/>
      </c>
      <c r="BB38" s="62" t="str">
        <f t="shared" si="42"/>
        <v/>
      </c>
      <c r="BC38" s="62" t="str">
        <f t="shared" si="43"/>
        <v/>
      </c>
      <c r="BD38" s="62" t="str">
        <f t="shared" si="44"/>
        <v/>
      </c>
      <c r="BE38" s="62" t="str">
        <f t="shared" si="45"/>
        <v/>
      </c>
      <c r="BF38" s="62" t="str">
        <f t="shared" si="46"/>
        <v/>
      </c>
      <c r="BG38" s="62" t="str">
        <f t="shared" si="47"/>
        <v/>
      </c>
      <c r="BH38" s="62" t="str">
        <f t="shared" si="48"/>
        <v/>
      </c>
      <c r="BI38" s="62">
        <f t="shared" si="49"/>
        <v>3274.83</v>
      </c>
      <c r="BJ38" s="62" t="str">
        <f t="shared" si="50"/>
        <v/>
      </c>
      <c r="BK38" s="62" t="str">
        <f t="shared" si="51"/>
        <v/>
      </c>
      <c r="BL38" s="62" t="str">
        <f t="shared" si="52"/>
        <v/>
      </c>
      <c r="BM38" s="64" t="str">
        <f t="shared" si="53"/>
        <v/>
      </c>
    </row>
    <row r="39" spans="1:65" x14ac:dyDescent="0.2">
      <c r="A39" s="37"/>
      <c r="B39" s="38" t="s">
        <v>24</v>
      </c>
      <c r="C39" s="87" t="s">
        <v>106</v>
      </c>
      <c r="D39" s="80" t="s">
        <v>580</v>
      </c>
      <c r="E39" s="39">
        <v>50</v>
      </c>
      <c r="F39" s="40">
        <v>2020</v>
      </c>
      <c r="G39" s="102">
        <f t="shared" si="71"/>
        <v>2070</v>
      </c>
      <c r="H39" s="97" t="s">
        <v>20</v>
      </c>
      <c r="I39" s="97">
        <v>201</v>
      </c>
      <c r="J39" s="98" t="str">
        <f>IF(D39=Fasad!J3,"24131",IF(D39=Fasad!J4,"24231",IF(D39=Fasad!J5,"24332","")))</f>
        <v>24231</v>
      </c>
      <c r="K39" s="99" t="str">
        <f>IF(D39=Fasad!J3,"7250",IF(D39=Fasad!J4,"13670",IF(D39=Fasad!J5,"18520","0")))</f>
        <v>13670</v>
      </c>
      <c r="L39" s="97">
        <f t="shared" si="72"/>
        <v>2747.67</v>
      </c>
      <c r="M39" s="97"/>
      <c r="O39" s="61" t="str">
        <f t="shared" si="3"/>
        <v/>
      </c>
      <c r="P39" s="62" t="str">
        <f t="shared" si="4"/>
        <v/>
      </c>
      <c r="Q39" s="62" t="str">
        <f t="shared" si="5"/>
        <v/>
      </c>
      <c r="R39" s="62" t="str">
        <f t="shared" si="6"/>
        <v/>
      </c>
      <c r="S39" s="62" t="str">
        <f t="shared" si="7"/>
        <v/>
      </c>
      <c r="T39" s="62" t="str">
        <f t="shared" si="8"/>
        <v/>
      </c>
      <c r="U39" s="62" t="str">
        <f t="shared" si="9"/>
        <v/>
      </c>
      <c r="V39" s="62" t="str">
        <f t="shared" si="10"/>
        <v/>
      </c>
      <c r="W39" s="62" t="str">
        <f t="shared" si="11"/>
        <v/>
      </c>
      <c r="X39" s="62" t="str">
        <f t="shared" si="12"/>
        <v/>
      </c>
      <c r="Y39" s="62" t="str">
        <f t="shared" si="13"/>
        <v/>
      </c>
      <c r="Z39" s="62" t="str">
        <f t="shared" si="14"/>
        <v/>
      </c>
      <c r="AA39" s="62" t="str">
        <f t="shared" si="15"/>
        <v/>
      </c>
      <c r="AB39" s="62" t="str">
        <f t="shared" si="16"/>
        <v/>
      </c>
      <c r="AC39" s="62" t="str">
        <f t="shared" si="17"/>
        <v/>
      </c>
      <c r="AD39" s="62" t="str">
        <f t="shared" si="18"/>
        <v/>
      </c>
      <c r="AE39" s="62" t="str">
        <f t="shared" si="19"/>
        <v/>
      </c>
      <c r="AF39" s="62" t="str">
        <f t="shared" si="20"/>
        <v/>
      </c>
      <c r="AG39" s="62" t="str">
        <f t="shared" si="21"/>
        <v/>
      </c>
      <c r="AH39" s="62" t="str">
        <f t="shared" si="22"/>
        <v/>
      </c>
      <c r="AI39" s="62" t="str">
        <f t="shared" si="23"/>
        <v/>
      </c>
      <c r="AJ39" s="63" t="str">
        <f t="shared" si="24"/>
        <v/>
      </c>
      <c r="AK39" s="62" t="str">
        <f t="shared" si="25"/>
        <v/>
      </c>
      <c r="AL39" s="62" t="str">
        <f t="shared" si="26"/>
        <v/>
      </c>
      <c r="AM39" s="62" t="str">
        <f t="shared" si="27"/>
        <v/>
      </c>
      <c r="AN39" s="63" t="str">
        <f t="shared" si="28"/>
        <v/>
      </c>
      <c r="AO39" s="62" t="str">
        <f t="shared" si="29"/>
        <v/>
      </c>
      <c r="AP39" s="62" t="str">
        <f t="shared" si="30"/>
        <v/>
      </c>
      <c r="AQ39" s="62" t="str">
        <f t="shared" si="31"/>
        <v/>
      </c>
      <c r="AR39" s="62" t="str">
        <f t="shared" si="32"/>
        <v/>
      </c>
      <c r="AS39" s="62" t="str">
        <f t="shared" si="33"/>
        <v/>
      </c>
      <c r="AT39" s="62" t="str">
        <f t="shared" si="34"/>
        <v/>
      </c>
      <c r="AU39" s="62" t="str">
        <f t="shared" si="35"/>
        <v/>
      </c>
      <c r="AV39" s="62" t="str">
        <f t="shared" si="36"/>
        <v/>
      </c>
      <c r="AW39" s="62" t="str">
        <f t="shared" si="37"/>
        <v/>
      </c>
      <c r="AX39" s="62" t="str">
        <f t="shared" si="38"/>
        <v/>
      </c>
      <c r="AY39" s="62" t="str">
        <f t="shared" si="39"/>
        <v/>
      </c>
      <c r="AZ39" s="62" t="str">
        <f t="shared" si="40"/>
        <v/>
      </c>
      <c r="BA39" s="62" t="str">
        <f t="shared" si="41"/>
        <v/>
      </c>
      <c r="BB39" s="62" t="str">
        <f t="shared" si="42"/>
        <v/>
      </c>
      <c r="BC39" s="62" t="str">
        <f t="shared" si="43"/>
        <v/>
      </c>
      <c r="BD39" s="62" t="str">
        <f t="shared" si="44"/>
        <v/>
      </c>
      <c r="BE39" s="62" t="str">
        <f t="shared" si="45"/>
        <v/>
      </c>
      <c r="BF39" s="62" t="str">
        <f t="shared" si="46"/>
        <v/>
      </c>
      <c r="BG39" s="62" t="str">
        <f t="shared" si="47"/>
        <v/>
      </c>
      <c r="BH39" s="62" t="str">
        <f t="shared" si="48"/>
        <v/>
      </c>
      <c r="BI39" s="62">
        <f t="shared" si="49"/>
        <v>2747.67</v>
      </c>
      <c r="BJ39" s="62" t="str">
        <f t="shared" si="50"/>
        <v/>
      </c>
      <c r="BK39" s="62" t="str">
        <f t="shared" si="51"/>
        <v/>
      </c>
      <c r="BL39" s="62" t="str">
        <f t="shared" si="52"/>
        <v/>
      </c>
      <c r="BM39" s="64" t="str">
        <f t="shared" si="53"/>
        <v/>
      </c>
    </row>
    <row r="40" spans="1:65" x14ac:dyDescent="0.2">
      <c r="A40" s="37"/>
      <c r="B40" s="38" t="s">
        <v>24</v>
      </c>
      <c r="C40" s="87" t="s">
        <v>107</v>
      </c>
      <c r="D40" s="80" t="s">
        <v>583</v>
      </c>
      <c r="E40" s="39">
        <v>50</v>
      </c>
      <c r="F40" s="40">
        <v>2020</v>
      </c>
      <c r="G40" s="102">
        <f t="shared" si="71"/>
        <v>2070</v>
      </c>
      <c r="H40" s="97" t="s">
        <v>20</v>
      </c>
      <c r="I40" s="97">
        <v>99</v>
      </c>
      <c r="J40" s="98" t="str">
        <f>IF(D40=Fasad!K3,"24141",IF(D40=Fasad!K4,"24241",IF(D40=Fasad!K5,"24342","")))</f>
        <v>24241</v>
      </c>
      <c r="K40" s="99" t="str">
        <f>IF(D40=Fasad!K3,"10440",IF(D40=Fasad!K4,"18990",IF(D40=Fasad!K5,"26290","0")))</f>
        <v>18990</v>
      </c>
      <c r="L40" s="97">
        <f t="shared" si="72"/>
        <v>1880.01</v>
      </c>
      <c r="M40" s="97"/>
      <c r="O40" s="61" t="str">
        <f t="shared" si="3"/>
        <v/>
      </c>
      <c r="P40" s="62" t="str">
        <f t="shared" si="4"/>
        <v/>
      </c>
      <c r="Q40" s="62" t="str">
        <f t="shared" si="5"/>
        <v/>
      </c>
      <c r="R40" s="62" t="str">
        <f t="shared" si="6"/>
        <v/>
      </c>
      <c r="S40" s="62" t="str">
        <f t="shared" si="7"/>
        <v/>
      </c>
      <c r="T40" s="62" t="str">
        <f t="shared" si="8"/>
        <v/>
      </c>
      <c r="U40" s="62" t="str">
        <f t="shared" si="9"/>
        <v/>
      </c>
      <c r="V40" s="62" t="str">
        <f t="shared" si="10"/>
        <v/>
      </c>
      <c r="W40" s="62" t="str">
        <f t="shared" si="11"/>
        <v/>
      </c>
      <c r="X40" s="62" t="str">
        <f t="shared" si="12"/>
        <v/>
      </c>
      <c r="Y40" s="62" t="str">
        <f t="shared" si="13"/>
        <v/>
      </c>
      <c r="Z40" s="62" t="str">
        <f t="shared" si="14"/>
        <v/>
      </c>
      <c r="AA40" s="62" t="str">
        <f t="shared" si="15"/>
        <v/>
      </c>
      <c r="AB40" s="62" t="str">
        <f t="shared" si="16"/>
        <v/>
      </c>
      <c r="AC40" s="62" t="str">
        <f t="shared" si="17"/>
        <v/>
      </c>
      <c r="AD40" s="62" t="str">
        <f t="shared" si="18"/>
        <v/>
      </c>
      <c r="AE40" s="62" t="str">
        <f t="shared" si="19"/>
        <v/>
      </c>
      <c r="AF40" s="62" t="str">
        <f t="shared" si="20"/>
        <v/>
      </c>
      <c r="AG40" s="62" t="str">
        <f t="shared" si="21"/>
        <v/>
      </c>
      <c r="AH40" s="62" t="str">
        <f t="shared" si="22"/>
        <v/>
      </c>
      <c r="AI40" s="62" t="str">
        <f t="shared" si="23"/>
        <v/>
      </c>
      <c r="AJ40" s="63" t="str">
        <f t="shared" si="24"/>
        <v/>
      </c>
      <c r="AK40" s="62" t="str">
        <f t="shared" si="25"/>
        <v/>
      </c>
      <c r="AL40" s="62" t="str">
        <f t="shared" si="26"/>
        <v/>
      </c>
      <c r="AM40" s="62" t="str">
        <f t="shared" si="27"/>
        <v/>
      </c>
      <c r="AN40" s="63" t="str">
        <f t="shared" si="28"/>
        <v/>
      </c>
      <c r="AO40" s="62" t="str">
        <f t="shared" si="29"/>
        <v/>
      </c>
      <c r="AP40" s="62" t="str">
        <f t="shared" si="30"/>
        <v/>
      </c>
      <c r="AQ40" s="62" t="str">
        <f t="shared" si="31"/>
        <v/>
      </c>
      <c r="AR40" s="62" t="str">
        <f t="shared" si="32"/>
        <v/>
      </c>
      <c r="AS40" s="62" t="str">
        <f t="shared" si="33"/>
        <v/>
      </c>
      <c r="AT40" s="62" t="str">
        <f t="shared" si="34"/>
        <v/>
      </c>
      <c r="AU40" s="62" t="str">
        <f t="shared" si="35"/>
        <v/>
      </c>
      <c r="AV40" s="62" t="str">
        <f t="shared" si="36"/>
        <v/>
      </c>
      <c r="AW40" s="62" t="str">
        <f t="shared" si="37"/>
        <v/>
      </c>
      <c r="AX40" s="62" t="str">
        <f t="shared" si="38"/>
        <v/>
      </c>
      <c r="AY40" s="62" t="str">
        <f t="shared" si="39"/>
        <v/>
      </c>
      <c r="AZ40" s="62" t="str">
        <f t="shared" si="40"/>
        <v/>
      </c>
      <c r="BA40" s="62" t="str">
        <f t="shared" si="41"/>
        <v/>
      </c>
      <c r="BB40" s="62" t="str">
        <f t="shared" si="42"/>
        <v/>
      </c>
      <c r="BC40" s="62" t="str">
        <f t="shared" si="43"/>
        <v/>
      </c>
      <c r="BD40" s="62" t="str">
        <f t="shared" si="44"/>
        <v/>
      </c>
      <c r="BE40" s="62" t="str">
        <f t="shared" si="45"/>
        <v/>
      </c>
      <c r="BF40" s="62" t="str">
        <f t="shared" si="46"/>
        <v/>
      </c>
      <c r="BG40" s="62" t="str">
        <f t="shared" si="47"/>
        <v/>
      </c>
      <c r="BH40" s="62" t="str">
        <f t="shared" si="48"/>
        <v/>
      </c>
      <c r="BI40" s="62">
        <f t="shared" si="49"/>
        <v>1880.01</v>
      </c>
      <c r="BJ40" s="62" t="str">
        <f t="shared" si="50"/>
        <v/>
      </c>
      <c r="BK40" s="62" t="str">
        <f t="shared" si="51"/>
        <v/>
      </c>
      <c r="BL40" s="62" t="str">
        <f t="shared" si="52"/>
        <v/>
      </c>
      <c r="BM40" s="64" t="str">
        <f t="shared" si="53"/>
        <v/>
      </c>
    </row>
    <row r="41" spans="1:65" x14ac:dyDescent="0.2">
      <c r="A41" s="37"/>
      <c r="B41" s="38" t="s">
        <v>24</v>
      </c>
      <c r="C41" s="87" t="s">
        <v>108</v>
      </c>
      <c r="D41" s="80" t="s">
        <v>587</v>
      </c>
      <c r="E41" s="39">
        <v>50</v>
      </c>
      <c r="F41" s="40">
        <v>2020</v>
      </c>
      <c r="G41" s="102">
        <f t="shared" si="71"/>
        <v>2070</v>
      </c>
      <c r="H41" s="97" t="s">
        <v>20</v>
      </c>
      <c r="I41" s="97">
        <v>144</v>
      </c>
      <c r="J41" s="98" t="str">
        <f>IF(D41=Fasad!L3,"24151",IF(D41=Fasad!L4,"24161",IF(D41=Fasad!L5,"24251",IF(D41=Fasad!L6,"24261",IF(D41=Fasad!L7,"24352",IF(D41=Fasad!L8,"24362",""))))))</f>
        <v>24251</v>
      </c>
      <c r="K41" s="99" t="str">
        <f>IF(D41=Fasad!L3,"11130",IF(D41=Fasad!L4,"12900",IF(D41=Fasad!L5,"12610",IF(D41=Fasad!L6,"18160",IF(D41=Fasad!L7,"17340",IF(D41=Fasad!L8,"24890","0"))))))</f>
        <v>12610</v>
      </c>
      <c r="L41" s="97">
        <f t="shared" si="72"/>
        <v>1815.84</v>
      </c>
      <c r="M41" s="97"/>
      <c r="O41" s="61" t="str">
        <f t="shared" si="3"/>
        <v/>
      </c>
      <c r="P41" s="62" t="str">
        <f t="shared" si="4"/>
        <v/>
      </c>
      <c r="Q41" s="62" t="str">
        <f t="shared" si="5"/>
        <v/>
      </c>
      <c r="R41" s="62" t="str">
        <f t="shared" si="6"/>
        <v/>
      </c>
      <c r="S41" s="62" t="str">
        <f t="shared" si="7"/>
        <v/>
      </c>
      <c r="T41" s="62" t="str">
        <f t="shared" si="8"/>
        <v/>
      </c>
      <c r="U41" s="62" t="str">
        <f t="shared" si="9"/>
        <v/>
      </c>
      <c r="V41" s="62" t="str">
        <f t="shared" si="10"/>
        <v/>
      </c>
      <c r="W41" s="62" t="str">
        <f t="shared" si="11"/>
        <v/>
      </c>
      <c r="X41" s="62" t="str">
        <f t="shared" si="12"/>
        <v/>
      </c>
      <c r="Y41" s="62" t="str">
        <f t="shared" si="13"/>
        <v/>
      </c>
      <c r="Z41" s="62" t="str">
        <f t="shared" si="14"/>
        <v/>
      </c>
      <c r="AA41" s="62" t="str">
        <f t="shared" si="15"/>
        <v/>
      </c>
      <c r="AB41" s="62" t="str">
        <f t="shared" si="16"/>
        <v/>
      </c>
      <c r="AC41" s="62" t="str">
        <f t="shared" si="17"/>
        <v/>
      </c>
      <c r="AD41" s="62" t="str">
        <f t="shared" si="18"/>
        <v/>
      </c>
      <c r="AE41" s="62" t="str">
        <f t="shared" si="19"/>
        <v/>
      </c>
      <c r="AF41" s="62" t="str">
        <f t="shared" si="20"/>
        <v/>
      </c>
      <c r="AG41" s="62" t="str">
        <f t="shared" si="21"/>
        <v/>
      </c>
      <c r="AH41" s="62" t="str">
        <f t="shared" si="22"/>
        <v/>
      </c>
      <c r="AI41" s="62" t="str">
        <f t="shared" si="23"/>
        <v/>
      </c>
      <c r="AJ41" s="63" t="str">
        <f t="shared" si="24"/>
        <v/>
      </c>
      <c r="AK41" s="62" t="str">
        <f t="shared" si="25"/>
        <v/>
      </c>
      <c r="AL41" s="62" t="str">
        <f t="shared" si="26"/>
        <v/>
      </c>
      <c r="AM41" s="62" t="str">
        <f t="shared" si="27"/>
        <v/>
      </c>
      <c r="AN41" s="63" t="str">
        <f t="shared" si="28"/>
        <v/>
      </c>
      <c r="AO41" s="62" t="str">
        <f t="shared" si="29"/>
        <v/>
      </c>
      <c r="AP41" s="62" t="str">
        <f t="shared" si="30"/>
        <v/>
      </c>
      <c r="AQ41" s="62" t="str">
        <f t="shared" si="31"/>
        <v/>
      </c>
      <c r="AR41" s="62" t="str">
        <f t="shared" si="32"/>
        <v/>
      </c>
      <c r="AS41" s="62" t="str">
        <f t="shared" si="33"/>
        <v/>
      </c>
      <c r="AT41" s="62" t="str">
        <f t="shared" si="34"/>
        <v/>
      </c>
      <c r="AU41" s="62" t="str">
        <f t="shared" si="35"/>
        <v/>
      </c>
      <c r="AV41" s="62" t="str">
        <f t="shared" si="36"/>
        <v/>
      </c>
      <c r="AW41" s="62" t="str">
        <f t="shared" si="37"/>
        <v/>
      </c>
      <c r="AX41" s="62" t="str">
        <f t="shared" si="38"/>
        <v/>
      </c>
      <c r="AY41" s="62" t="str">
        <f t="shared" si="39"/>
        <v/>
      </c>
      <c r="AZ41" s="62" t="str">
        <f t="shared" si="40"/>
        <v/>
      </c>
      <c r="BA41" s="62" t="str">
        <f t="shared" si="41"/>
        <v/>
      </c>
      <c r="BB41" s="62" t="str">
        <f t="shared" si="42"/>
        <v/>
      </c>
      <c r="BC41" s="62" t="str">
        <f t="shared" si="43"/>
        <v/>
      </c>
      <c r="BD41" s="62" t="str">
        <f t="shared" si="44"/>
        <v/>
      </c>
      <c r="BE41" s="62" t="str">
        <f t="shared" si="45"/>
        <v/>
      </c>
      <c r="BF41" s="62" t="str">
        <f t="shared" si="46"/>
        <v/>
      </c>
      <c r="BG41" s="62" t="str">
        <f t="shared" si="47"/>
        <v/>
      </c>
      <c r="BH41" s="62" t="str">
        <f t="shared" si="48"/>
        <v/>
      </c>
      <c r="BI41" s="62">
        <f t="shared" si="49"/>
        <v>1815.84</v>
      </c>
      <c r="BJ41" s="62" t="str">
        <f t="shared" si="50"/>
        <v/>
      </c>
      <c r="BK41" s="62" t="str">
        <f t="shared" si="51"/>
        <v/>
      </c>
      <c r="BL41" s="62" t="str">
        <f t="shared" si="52"/>
        <v/>
      </c>
      <c r="BM41" s="64" t="str">
        <f t="shared" si="53"/>
        <v/>
      </c>
    </row>
    <row r="42" spans="1:65" x14ac:dyDescent="0.2">
      <c r="A42" s="37"/>
      <c r="B42" s="38" t="s">
        <v>25</v>
      </c>
      <c r="C42" s="87" t="s">
        <v>67</v>
      </c>
      <c r="D42" s="80" t="s">
        <v>67</v>
      </c>
      <c r="E42" s="39">
        <v>40</v>
      </c>
      <c r="F42" s="40">
        <v>2020</v>
      </c>
      <c r="G42" s="102">
        <f t="shared" si="71"/>
        <v>2060</v>
      </c>
      <c r="H42" s="97" t="s">
        <v>20</v>
      </c>
      <c r="I42" s="97">
        <v>144</v>
      </c>
      <c r="J42" s="98" t="s">
        <v>129</v>
      </c>
      <c r="K42" s="99">
        <v>40000</v>
      </c>
      <c r="L42" s="97">
        <f t="shared" si="72"/>
        <v>5760</v>
      </c>
      <c r="M42" s="97"/>
      <c r="O42" s="61" t="str">
        <f t="shared" si="3"/>
        <v/>
      </c>
      <c r="P42" s="62" t="str">
        <f t="shared" si="4"/>
        <v/>
      </c>
      <c r="Q42" s="62" t="str">
        <f t="shared" si="5"/>
        <v/>
      </c>
      <c r="R42" s="62" t="str">
        <f t="shared" si="6"/>
        <v/>
      </c>
      <c r="S42" s="62" t="str">
        <f t="shared" si="7"/>
        <v/>
      </c>
      <c r="T42" s="62" t="str">
        <f t="shared" si="8"/>
        <v/>
      </c>
      <c r="U42" s="62" t="str">
        <f t="shared" si="9"/>
        <v/>
      </c>
      <c r="V42" s="62" t="str">
        <f t="shared" si="10"/>
        <v/>
      </c>
      <c r="W42" s="62" t="str">
        <f t="shared" si="11"/>
        <v/>
      </c>
      <c r="X42" s="62" t="str">
        <f t="shared" si="12"/>
        <v/>
      </c>
      <c r="Y42" s="62" t="str">
        <f t="shared" si="13"/>
        <v/>
      </c>
      <c r="Z42" s="62" t="str">
        <f t="shared" si="14"/>
        <v/>
      </c>
      <c r="AA42" s="62" t="str">
        <f t="shared" si="15"/>
        <v/>
      </c>
      <c r="AB42" s="62" t="str">
        <f t="shared" si="16"/>
        <v/>
      </c>
      <c r="AC42" s="62" t="str">
        <f t="shared" si="17"/>
        <v/>
      </c>
      <c r="AD42" s="62" t="str">
        <f t="shared" si="18"/>
        <v/>
      </c>
      <c r="AE42" s="62" t="str">
        <f t="shared" si="19"/>
        <v/>
      </c>
      <c r="AF42" s="62" t="str">
        <f t="shared" si="20"/>
        <v/>
      </c>
      <c r="AG42" s="62" t="str">
        <f t="shared" si="21"/>
        <v/>
      </c>
      <c r="AH42" s="62" t="str">
        <f t="shared" si="22"/>
        <v/>
      </c>
      <c r="AI42" s="62" t="str">
        <f t="shared" si="23"/>
        <v/>
      </c>
      <c r="AJ42" s="63" t="str">
        <f t="shared" si="24"/>
        <v/>
      </c>
      <c r="AK42" s="62" t="str">
        <f t="shared" si="25"/>
        <v/>
      </c>
      <c r="AL42" s="62" t="str">
        <f t="shared" si="26"/>
        <v/>
      </c>
      <c r="AM42" s="62" t="str">
        <f t="shared" si="27"/>
        <v/>
      </c>
      <c r="AN42" s="63" t="str">
        <f t="shared" si="28"/>
        <v/>
      </c>
      <c r="AO42" s="62" t="str">
        <f t="shared" si="29"/>
        <v/>
      </c>
      <c r="AP42" s="62" t="str">
        <f t="shared" si="30"/>
        <v/>
      </c>
      <c r="AQ42" s="62" t="str">
        <f t="shared" si="31"/>
        <v/>
      </c>
      <c r="AR42" s="62" t="str">
        <f t="shared" si="32"/>
        <v/>
      </c>
      <c r="AS42" s="62" t="str">
        <f t="shared" si="33"/>
        <v/>
      </c>
      <c r="AT42" s="62" t="str">
        <f t="shared" si="34"/>
        <v/>
      </c>
      <c r="AU42" s="62" t="str">
        <f t="shared" si="35"/>
        <v/>
      </c>
      <c r="AV42" s="62" t="str">
        <f t="shared" si="36"/>
        <v/>
      </c>
      <c r="AW42" s="62" t="str">
        <f t="shared" si="37"/>
        <v/>
      </c>
      <c r="AX42" s="62" t="str">
        <f t="shared" si="38"/>
        <v/>
      </c>
      <c r="AY42" s="62">
        <f t="shared" si="39"/>
        <v>5760</v>
      </c>
      <c r="AZ42" s="62" t="str">
        <f t="shared" si="40"/>
        <v/>
      </c>
      <c r="BA42" s="62" t="str">
        <f t="shared" si="41"/>
        <v/>
      </c>
      <c r="BB42" s="62" t="str">
        <f t="shared" si="42"/>
        <v/>
      </c>
      <c r="BC42" s="62" t="str">
        <f t="shared" si="43"/>
        <v/>
      </c>
      <c r="BD42" s="62" t="str">
        <f t="shared" si="44"/>
        <v/>
      </c>
      <c r="BE42" s="62" t="str">
        <f t="shared" si="45"/>
        <v/>
      </c>
      <c r="BF42" s="62" t="str">
        <f t="shared" si="46"/>
        <v/>
      </c>
      <c r="BG42" s="62" t="str">
        <f t="shared" si="47"/>
        <v/>
      </c>
      <c r="BH42" s="62" t="str">
        <f t="shared" si="48"/>
        <v/>
      </c>
      <c r="BI42" s="62" t="str">
        <f t="shared" si="49"/>
        <v/>
      </c>
      <c r="BJ42" s="62" t="str">
        <f t="shared" si="50"/>
        <v/>
      </c>
      <c r="BK42" s="62" t="str">
        <f t="shared" si="51"/>
        <v/>
      </c>
      <c r="BL42" s="62" t="str">
        <f t="shared" si="52"/>
        <v/>
      </c>
      <c r="BM42" s="64" t="str">
        <f t="shared" si="53"/>
        <v/>
      </c>
    </row>
    <row r="43" spans="1:65" hidden="1" x14ac:dyDescent="0.2">
      <c r="A43" s="37"/>
      <c r="B43" s="38"/>
      <c r="C43" s="87"/>
      <c r="D43" s="80"/>
      <c r="E43" s="39"/>
      <c r="F43" s="40"/>
      <c r="G43" s="73">
        <f t="shared" ref="G43" si="73">IF(AND((F43+E43)&lt;Startår,(F43+E43)&gt;100),Startår,F43+E43)</f>
        <v>0</v>
      </c>
      <c r="H43" s="41"/>
      <c r="I43" s="41"/>
      <c r="J43" s="71"/>
      <c r="K43" s="76"/>
      <c r="L43" s="41">
        <f t="shared" ref="L43" si="74">K43*I43/1000</f>
        <v>0</v>
      </c>
      <c r="M43" s="41"/>
      <c r="O43" s="61" t="str">
        <f t="shared" si="3"/>
        <v/>
      </c>
      <c r="P43" s="62" t="str">
        <f t="shared" si="4"/>
        <v/>
      </c>
      <c r="Q43" s="62" t="str">
        <f t="shared" si="5"/>
        <v/>
      </c>
      <c r="R43" s="62" t="str">
        <f t="shared" si="6"/>
        <v/>
      </c>
      <c r="S43" s="62" t="str">
        <f t="shared" si="7"/>
        <v/>
      </c>
      <c r="T43" s="62" t="str">
        <f t="shared" si="8"/>
        <v/>
      </c>
      <c r="U43" s="62" t="str">
        <f t="shared" si="9"/>
        <v/>
      </c>
      <c r="V43" s="62" t="str">
        <f t="shared" si="10"/>
        <v/>
      </c>
      <c r="W43" s="62" t="str">
        <f t="shared" si="11"/>
        <v/>
      </c>
      <c r="X43" s="62" t="str">
        <f t="shared" si="12"/>
        <v/>
      </c>
      <c r="Y43" s="62" t="str">
        <f t="shared" si="13"/>
        <v/>
      </c>
      <c r="Z43" s="62" t="str">
        <f t="shared" si="14"/>
        <v/>
      </c>
      <c r="AA43" s="62" t="str">
        <f t="shared" si="15"/>
        <v/>
      </c>
      <c r="AB43" s="62" t="str">
        <f t="shared" si="16"/>
        <v/>
      </c>
      <c r="AC43" s="62" t="str">
        <f t="shared" si="17"/>
        <v/>
      </c>
      <c r="AD43" s="62" t="str">
        <f t="shared" si="18"/>
        <v/>
      </c>
      <c r="AE43" s="62" t="str">
        <f t="shared" si="19"/>
        <v/>
      </c>
      <c r="AF43" s="62" t="str">
        <f t="shared" si="20"/>
        <v/>
      </c>
      <c r="AG43" s="62" t="str">
        <f t="shared" si="21"/>
        <v/>
      </c>
      <c r="AH43" s="62" t="str">
        <f t="shared" si="22"/>
        <v/>
      </c>
      <c r="AI43" s="62" t="str">
        <f t="shared" si="23"/>
        <v/>
      </c>
      <c r="AJ43" s="63" t="str">
        <f t="shared" si="24"/>
        <v/>
      </c>
      <c r="AK43" s="62" t="str">
        <f t="shared" si="25"/>
        <v/>
      </c>
      <c r="AL43" s="62" t="str">
        <f t="shared" si="26"/>
        <v/>
      </c>
      <c r="AM43" s="62" t="str">
        <f t="shared" si="27"/>
        <v/>
      </c>
      <c r="AN43" s="63" t="str">
        <f t="shared" si="28"/>
        <v/>
      </c>
      <c r="AO43" s="62" t="str">
        <f t="shared" si="29"/>
        <v/>
      </c>
      <c r="AP43" s="62" t="str">
        <f t="shared" si="30"/>
        <v/>
      </c>
      <c r="AQ43" s="62" t="str">
        <f t="shared" si="31"/>
        <v/>
      </c>
      <c r="AR43" s="62" t="str">
        <f t="shared" si="32"/>
        <v/>
      </c>
      <c r="AS43" s="62" t="str">
        <f t="shared" si="33"/>
        <v/>
      </c>
      <c r="AT43" s="62" t="str">
        <f t="shared" si="34"/>
        <v/>
      </c>
      <c r="AU43" s="62" t="str">
        <f t="shared" si="35"/>
        <v/>
      </c>
      <c r="AV43" s="62" t="str">
        <f t="shared" si="36"/>
        <v/>
      </c>
      <c r="AW43" s="62" t="str">
        <f t="shared" si="37"/>
        <v/>
      </c>
      <c r="AX43" s="62" t="str">
        <f t="shared" si="38"/>
        <v/>
      </c>
      <c r="AY43" s="62" t="str">
        <f t="shared" si="39"/>
        <v/>
      </c>
      <c r="AZ43" s="62" t="str">
        <f t="shared" si="40"/>
        <v/>
      </c>
      <c r="BA43" s="62" t="str">
        <f t="shared" si="41"/>
        <v/>
      </c>
      <c r="BB43" s="62" t="str">
        <f t="shared" si="42"/>
        <v/>
      </c>
      <c r="BC43" s="62" t="str">
        <f t="shared" si="43"/>
        <v/>
      </c>
      <c r="BD43" s="62" t="str">
        <f t="shared" si="44"/>
        <v/>
      </c>
      <c r="BE43" s="62" t="str">
        <f t="shared" si="45"/>
        <v/>
      </c>
      <c r="BF43" s="62" t="str">
        <f t="shared" si="46"/>
        <v/>
      </c>
      <c r="BG43" s="62" t="str">
        <f t="shared" si="47"/>
        <v/>
      </c>
      <c r="BH43" s="62" t="str">
        <f t="shared" si="48"/>
        <v/>
      </c>
      <c r="BI43" s="62" t="str">
        <f t="shared" si="49"/>
        <v/>
      </c>
      <c r="BJ43" s="62" t="str">
        <f t="shared" si="50"/>
        <v/>
      </c>
      <c r="BK43" s="62" t="str">
        <f t="shared" si="51"/>
        <v/>
      </c>
      <c r="BL43" s="62" t="str">
        <f t="shared" si="52"/>
        <v/>
      </c>
      <c r="BM43" s="64" t="str">
        <f t="shared" si="53"/>
        <v/>
      </c>
    </row>
    <row r="44" spans="1:65" hidden="1" x14ac:dyDescent="0.2">
      <c r="A44" s="37"/>
      <c r="B44" s="38"/>
      <c r="C44" s="87"/>
      <c r="D44" s="80"/>
      <c r="E44" s="39"/>
      <c r="F44" s="40"/>
      <c r="G44" s="73">
        <f t="shared" ref="G44" si="75">IF(AND((F44+E44)&lt;Startår,(F44+E44)&gt;100),Startår,F44+E44)</f>
        <v>0</v>
      </c>
      <c r="H44" s="41"/>
      <c r="I44" s="41"/>
      <c r="J44" s="71"/>
      <c r="K44" s="76"/>
      <c r="L44" s="41">
        <f t="shared" ref="L44" si="76">K44*I44/1000</f>
        <v>0</v>
      </c>
      <c r="M44" s="41"/>
      <c r="O44" s="61" t="str">
        <f t="shared" si="3"/>
        <v/>
      </c>
      <c r="P44" s="62" t="str">
        <f t="shared" si="4"/>
        <v/>
      </c>
      <c r="Q44" s="62" t="str">
        <f t="shared" si="5"/>
        <v/>
      </c>
      <c r="R44" s="62" t="str">
        <f t="shared" si="6"/>
        <v/>
      </c>
      <c r="S44" s="62" t="str">
        <f t="shared" si="7"/>
        <v/>
      </c>
      <c r="T44" s="62" t="str">
        <f t="shared" si="8"/>
        <v/>
      </c>
      <c r="U44" s="62" t="str">
        <f t="shared" si="9"/>
        <v/>
      </c>
      <c r="V44" s="62" t="str">
        <f t="shared" si="10"/>
        <v/>
      </c>
      <c r="W44" s="62" t="str">
        <f t="shared" si="11"/>
        <v/>
      </c>
      <c r="X44" s="62" t="str">
        <f t="shared" si="12"/>
        <v/>
      </c>
      <c r="Y44" s="62" t="str">
        <f t="shared" si="13"/>
        <v/>
      </c>
      <c r="Z44" s="62" t="str">
        <f t="shared" si="14"/>
        <v/>
      </c>
      <c r="AA44" s="62" t="str">
        <f t="shared" si="15"/>
        <v/>
      </c>
      <c r="AB44" s="62" t="str">
        <f t="shared" si="16"/>
        <v/>
      </c>
      <c r="AC44" s="62" t="str">
        <f t="shared" si="17"/>
        <v/>
      </c>
      <c r="AD44" s="62" t="str">
        <f t="shared" si="18"/>
        <v/>
      </c>
      <c r="AE44" s="62" t="str">
        <f t="shared" si="19"/>
        <v/>
      </c>
      <c r="AF44" s="62" t="str">
        <f t="shared" si="20"/>
        <v/>
      </c>
      <c r="AG44" s="62" t="str">
        <f t="shared" si="21"/>
        <v/>
      </c>
      <c r="AH44" s="62" t="str">
        <f t="shared" si="22"/>
        <v/>
      </c>
      <c r="AI44" s="62" t="str">
        <f t="shared" si="23"/>
        <v/>
      </c>
      <c r="AJ44" s="63" t="str">
        <f t="shared" si="24"/>
        <v/>
      </c>
      <c r="AK44" s="62" t="str">
        <f t="shared" si="25"/>
        <v/>
      </c>
      <c r="AL44" s="62" t="str">
        <f t="shared" si="26"/>
        <v/>
      </c>
      <c r="AM44" s="62" t="str">
        <f t="shared" si="27"/>
        <v/>
      </c>
      <c r="AN44" s="63" t="str">
        <f t="shared" si="28"/>
        <v/>
      </c>
      <c r="AO44" s="62" t="str">
        <f t="shared" si="29"/>
        <v/>
      </c>
      <c r="AP44" s="62" t="str">
        <f t="shared" si="30"/>
        <v/>
      </c>
      <c r="AQ44" s="62" t="str">
        <f t="shared" si="31"/>
        <v/>
      </c>
      <c r="AR44" s="62" t="str">
        <f t="shared" si="32"/>
        <v/>
      </c>
      <c r="AS44" s="62" t="str">
        <f t="shared" si="33"/>
        <v/>
      </c>
      <c r="AT44" s="62" t="str">
        <f t="shared" si="34"/>
        <v/>
      </c>
      <c r="AU44" s="62" t="str">
        <f t="shared" si="35"/>
        <v/>
      </c>
      <c r="AV44" s="62" t="str">
        <f t="shared" si="36"/>
        <v/>
      </c>
      <c r="AW44" s="62" t="str">
        <f t="shared" si="37"/>
        <v/>
      </c>
      <c r="AX44" s="62" t="str">
        <f t="shared" si="38"/>
        <v/>
      </c>
      <c r="AY44" s="62" t="str">
        <f t="shared" si="39"/>
        <v/>
      </c>
      <c r="AZ44" s="62" t="str">
        <f t="shared" si="40"/>
        <v/>
      </c>
      <c r="BA44" s="62" t="str">
        <f t="shared" si="41"/>
        <v/>
      </c>
      <c r="BB44" s="62" t="str">
        <f t="shared" si="42"/>
        <v/>
      </c>
      <c r="BC44" s="62" t="str">
        <f t="shared" si="43"/>
        <v/>
      </c>
      <c r="BD44" s="62" t="str">
        <f t="shared" si="44"/>
        <v/>
      </c>
      <c r="BE44" s="62" t="str">
        <f t="shared" si="45"/>
        <v/>
      </c>
      <c r="BF44" s="62" t="str">
        <f t="shared" si="46"/>
        <v/>
      </c>
      <c r="BG44" s="62" t="str">
        <f t="shared" si="47"/>
        <v/>
      </c>
      <c r="BH44" s="62" t="str">
        <f t="shared" si="48"/>
        <v/>
      </c>
      <c r="BI44" s="62" t="str">
        <f t="shared" si="49"/>
        <v/>
      </c>
      <c r="BJ44" s="62" t="str">
        <f t="shared" si="50"/>
        <v/>
      </c>
      <c r="BK44" s="62" t="str">
        <f t="shared" si="51"/>
        <v/>
      </c>
      <c r="BL44" s="62" t="str">
        <f t="shared" si="52"/>
        <v/>
      </c>
      <c r="BM44" s="64" t="str">
        <f t="shared" si="53"/>
        <v/>
      </c>
    </row>
    <row r="45" spans="1:65" hidden="1" x14ac:dyDescent="0.2">
      <c r="A45" s="37"/>
      <c r="B45" s="38"/>
      <c r="C45" s="87"/>
      <c r="D45" s="80"/>
      <c r="E45" s="39"/>
      <c r="F45" s="40"/>
      <c r="G45" s="73">
        <f t="shared" ref="G45" si="77">IF(AND((F45+E45)&lt;Startår,(F45+E45)&gt;100),Startår,F45+E45)</f>
        <v>0</v>
      </c>
      <c r="H45" s="41"/>
      <c r="I45" s="41"/>
      <c r="J45" s="71"/>
      <c r="K45" s="76"/>
      <c r="L45" s="41">
        <f t="shared" ref="L45" si="78">K45*I45/1000</f>
        <v>0</v>
      </c>
      <c r="M45" s="41"/>
      <c r="O45" s="61" t="str">
        <f t="shared" si="3"/>
        <v/>
      </c>
      <c r="P45" s="62" t="str">
        <f t="shared" si="4"/>
        <v/>
      </c>
      <c r="Q45" s="62" t="str">
        <f t="shared" si="5"/>
        <v/>
      </c>
      <c r="R45" s="62" t="str">
        <f t="shared" si="6"/>
        <v/>
      </c>
      <c r="S45" s="62" t="str">
        <f t="shared" si="7"/>
        <v/>
      </c>
      <c r="T45" s="62" t="str">
        <f t="shared" si="8"/>
        <v/>
      </c>
      <c r="U45" s="62" t="str">
        <f t="shared" si="9"/>
        <v/>
      </c>
      <c r="V45" s="62" t="str">
        <f t="shared" si="10"/>
        <v/>
      </c>
      <c r="W45" s="62" t="str">
        <f t="shared" si="11"/>
        <v/>
      </c>
      <c r="X45" s="62" t="str">
        <f t="shared" si="12"/>
        <v/>
      </c>
      <c r="Y45" s="62" t="str">
        <f t="shared" si="13"/>
        <v/>
      </c>
      <c r="Z45" s="62" t="str">
        <f t="shared" si="14"/>
        <v/>
      </c>
      <c r="AA45" s="62" t="str">
        <f t="shared" si="15"/>
        <v/>
      </c>
      <c r="AB45" s="62" t="str">
        <f t="shared" si="16"/>
        <v/>
      </c>
      <c r="AC45" s="62" t="str">
        <f t="shared" si="17"/>
        <v/>
      </c>
      <c r="AD45" s="62" t="str">
        <f t="shared" si="18"/>
        <v/>
      </c>
      <c r="AE45" s="62" t="str">
        <f t="shared" si="19"/>
        <v/>
      </c>
      <c r="AF45" s="62" t="str">
        <f t="shared" si="20"/>
        <v/>
      </c>
      <c r="AG45" s="62" t="str">
        <f t="shared" si="21"/>
        <v/>
      </c>
      <c r="AH45" s="62" t="str">
        <f t="shared" si="22"/>
        <v/>
      </c>
      <c r="AI45" s="62" t="str">
        <f t="shared" si="23"/>
        <v/>
      </c>
      <c r="AJ45" s="63" t="str">
        <f t="shared" si="24"/>
        <v/>
      </c>
      <c r="AK45" s="62" t="str">
        <f t="shared" si="25"/>
        <v/>
      </c>
      <c r="AL45" s="62" t="str">
        <f t="shared" si="26"/>
        <v/>
      </c>
      <c r="AM45" s="62" t="str">
        <f t="shared" si="27"/>
        <v/>
      </c>
      <c r="AN45" s="63" t="str">
        <f t="shared" si="28"/>
        <v/>
      </c>
      <c r="AO45" s="62" t="str">
        <f t="shared" si="29"/>
        <v/>
      </c>
      <c r="AP45" s="62" t="str">
        <f t="shared" si="30"/>
        <v/>
      </c>
      <c r="AQ45" s="62" t="str">
        <f t="shared" si="31"/>
        <v/>
      </c>
      <c r="AR45" s="62" t="str">
        <f t="shared" si="32"/>
        <v/>
      </c>
      <c r="AS45" s="62" t="str">
        <f t="shared" si="33"/>
        <v/>
      </c>
      <c r="AT45" s="62" t="str">
        <f t="shared" si="34"/>
        <v/>
      </c>
      <c r="AU45" s="62" t="str">
        <f t="shared" si="35"/>
        <v/>
      </c>
      <c r="AV45" s="62" t="str">
        <f t="shared" si="36"/>
        <v/>
      </c>
      <c r="AW45" s="62" t="str">
        <f t="shared" si="37"/>
        <v/>
      </c>
      <c r="AX45" s="62" t="str">
        <f t="shared" si="38"/>
        <v/>
      </c>
      <c r="AY45" s="62" t="str">
        <f t="shared" si="39"/>
        <v/>
      </c>
      <c r="AZ45" s="62" t="str">
        <f t="shared" si="40"/>
        <v/>
      </c>
      <c r="BA45" s="62" t="str">
        <f t="shared" si="41"/>
        <v/>
      </c>
      <c r="BB45" s="62" t="str">
        <f t="shared" si="42"/>
        <v/>
      </c>
      <c r="BC45" s="62" t="str">
        <f t="shared" si="43"/>
        <v/>
      </c>
      <c r="BD45" s="62" t="str">
        <f t="shared" si="44"/>
        <v/>
      </c>
      <c r="BE45" s="62" t="str">
        <f t="shared" si="45"/>
        <v/>
      </c>
      <c r="BF45" s="62" t="str">
        <f t="shared" si="46"/>
        <v/>
      </c>
      <c r="BG45" s="62" t="str">
        <f t="shared" si="47"/>
        <v/>
      </c>
      <c r="BH45" s="62" t="str">
        <f t="shared" si="48"/>
        <v/>
      </c>
      <c r="BI45" s="62" t="str">
        <f t="shared" si="49"/>
        <v/>
      </c>
      <c r="BJ45" s="62" t="str">
        <f t="shared" si="50"/>
        <v/>
      </c>
      <c r="BK45" s="62" t="str">
        <f t="shared" si="51"/>
        <v/>
      </c>
      <c r="BL45" s="62" t="str">
        <f t="shared" si="52"/>
        <v/>
      </c>
      <c r="BM45" s="64" t="str">
        <f t="shared" si="53"/>
        <v/>
      </c>
    </row>
    <row r="46" spans="1:65" x14ac:dyDescent="0.2">
      <c r="A46" s="21" t="s">
        <v>9</v>
      </c>
      <c r="B46" s="42"/>
      <c r="C46" s="86"/>
      <c r="D46" s="81"/>
      <c r="E46" s="43"/>
      <c r="F46" s="44"/>
      <c r="G46" s="70"/>
      <c r="H46" s="25"/>
      <c r="I46" s="25"/>
      <c r="J46" s="70"/>
      <c r="K46" s="75"/>
      <c r="L46" s="25"/>
      <c r="M46" s="25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</row>
    <row r="47" spans="1:65" x14ac:dyDescent="0.2">
      <c r="A47" s="37"/>
      <c r="B47" s="38" t="s">
        <v>10</v>
      </c>
      <c r="C47" s="87" t="s">
        <v>95</v>
      </c>
      <c r="D47" s="80" t="s">
        <v>251</v>
      </c>
      <c r="E47" s="39">
        <v>10</v>
      </c>
      <c r="F47" s="40">
        <v>2018</v>
      </c>
      <c r="G47" s="102">
        <f t="shared" ref="G47:G58" si="79">IF(AND((F47+E47)&lt;Startår,(F47+E47)&gt;100),Startår,F47+E47)</f>
        <v>2028</v>
      </c>
      <c r="H47" s="97" t="s">
        <v>20</v>
      </c>
      <c r="I47" s="97">
        <v>24</v>
      </c>
      <c r="J47" s="98" t="str">
        <f>IF(D47='Entréer Trapphus'!A3,"25118",IF(D47='Entréer Trapphus'!A4,"25138",IF(D47='Entréer Trapphus'!A5,"25148",IF(D47='Entréer Trapphus'!A6,"25218",IF(D47='Entréer Trapphus'!A7,"25238",IF(D47='Entréer Trapphus'!A8,"25248",IF(D47='Entréer Trapphus'!A9,"25318",IF(D47='Entréer Trapphus'!A10,"25338",IF(D47='Entréer Trapphus'!A11,"25348",IF(D47='Entréer Trapphus'!A12,"25418",IF(D47='Entréer Trapphus'!A13,"25438",IF(D47='Entréer Trapphus'!A14,"25448",""))))))))))))</f>
        <v>25218</v>
      </c>
      <c r="K47" s="99" t="str">
        <f>IF(D47='Entréer Trapphus'!A3,"1260",IF(D47='Entréer Trapphus'!A4,"1650",IF(D47='Entréer Trapphus'!A5,"1560",IF(D47='Entréer Trapphus'!A6,"1350",IF(D47='Entréer Trapphus'!A7,"1880",IF(D47='Entréer Trapphus'!A8,"1690",IF(D47='Entréer Trapphus'!A9,"1620",IF(D47='Entréer Trapphus'!A10,"2230",IF(D47='Entréer Trapphus'!A11,"2010",IF(D47='Entréer Trapphus'!A12,"2040",IF(D47='Entréer Trapphus'!A13,"2850",IF(D47='Entréer Trapphus'!A14,"2560","0"))))))))))))</f>
        <v>1350</v>
      </c>
      <c r="L47" s="97">
        <f>K47*I47/1000</f>
        <v>32.4</v>
      </c>
      <c r="M47" s="97"/>
      <c r="O47" s="61" t="str">
        <f t="shared" si="3"/>
        <v/>
      </c>
      <c r="P47" s="62" t="str">
        <f t="shared" si="4"/>
        <v/>
      </c>
      <c r="Q47" s="62" t="str">
        <f t="shared" si="5"/>
        <v/>
      </c>
      <c r="R47" s="62" t="str">
        <f t="shared" si="6"/>
        <v/>
      </c>
      <c r="S47" s="62">
        <f t="shared" si="7"/>
        <v>32.4</v>
      </c>
      <c r="T47" s="62" t="str">
        <f t="shared" si="8"/>
        <v/>
      </c>
      <c r="U47" s="62" t="str">
        <f t="shared" si="9"/>
        <v/>
      </c>
      <c r="V47" s="62" t="str">
        <f t="shared" si="10"/>
        <v/>
      </c>
      <c r="W47" s="62" t="str">
        <f t="shared" si="11"/>
        <v/>
      </c>
      <c r="X47" s="62" t="str">
        <f t="shared" si="12"/>
        <v/>
      </c>
      <c r="Y47" s="62" t="str">
        <f t="shared" si="13"/>
        <v/>
      </c>
      <c r="Z47" s="62" t="str">
        <f t="shared" si="14"/>
        <v/>
      </c>
      <c r="AA47" s="62" t="str">
        <f t="shared" si="15"/>
        <v/>
      </c>
      <c r="AB47" s="62" t="str">
        <f t="shared" si="16"/>
        <v/>
      </c>
      <c r="AC47" s="62">
        <f t="shared" si="17"/>
        <v>32.4</v>
      </c>
      <c r="AD47" s="62" t="str">
        <f t="shared" si="18"/>
        <v/>
      </c>
      <c r="AE47" s="62" t="str">
        <f t="shared" si="19"/>
        <v/>
      </c>
      <c r="AF47" s="62" t="str">
        <f t="shared" si="20"/>
        <v/>
      </c>
      <c r="AG47" s="62" t="str">
        <f t="shared" si="21"/>
        <v/>
      </c>
      <c r="AH47" s="62" t="str">
        <f t="shared" si="22"/>
        <v/>
      </c>
      <c r="AI47" s="62" t="str">
        <f t="shared" si="23"/>
        <v/>
      </c>
      <c r="AJ47" s="63" t="str">
        <f t="shared" si="24"/>
        <v/>
      </c>
      <c r="AK47" s="62" t="str">
        <f t="shared" si="25"/>
        <v/>
      </c>
      <c r="AL47" s="62" t="str">
        <f t="shared" si="26"/>
        <v/>
      </c>
      <c r="AM47" s="62">
        <f t="shared" si="27"/>
        <v>32.4</v>
      </c>
      <c r="AN47" s="63" t="str">
        <f t="shared" si="28"/>
        <v/>
      </c>
      <c r="AO47" s="62" t="str">
        <f t="shared" si="29"/>
        <v/>
      </c>
      <c r="AP47" s="62" t="str">
        <f t="shared" si="30"/>
        <v/>
      </c>
      <c r="AQ47" s="62" t="str">
        <f t="shared" si="31"/>
        <v/>
      </c>
      <c r="AR47" s="62" t="str">
        <f t="shared" si="32"/>
        <v/>
      </c>
      <c r="AS47" s="62" t="str">
        <f t="shared" si="33"/>
        <v/>
      </c>
      <c r="AT47" s="62" t="str">
        <f t="shared" si="34"/>
        <v/>
      </c>
      <c r="AU47" s="62" t="str">
        <f t="shared" si="35"/>
        <v/>
      </c>
      <c r="AV47" s="62" t="str">
        <f t="shared" si="36"/>
        <v/>
      </c>
      <c r="AW47" s="62">
        <f t="shared" si="37"/>
        <v>32.4</v>
      </c>
      <c r="AX47" s="62" t="str">
        <f t="shared" si="38"/>
        <v/>
      </c>
      <c r="AY47" s="62" t="str">
        <f t="shared" si="39"/>
        <v/>
      </c>
      <c r="AZ47" s="62" t="str">
        <f t="shared" si="40"/>
        <v/>
      </c>
      <c r="BA47" s="62" t="str">
        <f t="shared" si="41"/>
        <v/>
      </c>
      <c r="BB47" s="62" t="str">
        <f t="shared" si="42"/>
        <v/>
      </c>
      <c r="BC47" s="62" t="str">
        <f t="shared" si="43"/>
        <v/>
      </c>
      <c r="BD47" s="62" t="str">
        <f t="shared" si="44"/>
        <v/>
      </c>
      <c r="BE47" s="62" t="str">
        <f t="shared" si="45"/>
        <v/>
      </c>
      <c r="BF47" s="62" t="str">
        <f t="shared" si="46"/>
        <v/>
      </c>
      <c r="BG47" s="62">
        <f t="shared" si="47"/>
        <v>32.4</v>
      </c>
      <c r="BH47" s="62" t="str">
        <f t="shared" si="48"/>
        <v/>
      </c>
      <c r="BI47" s="62" t="str">
        <f t="shared" si="49"/>
        <v/>
      </c>
      <c r="BJ47" s="62" t="str">
        <f t="shared" si="50"/>
        <v/>
      </c>
      <c r="BK47" s="62" t="str">
        <f t="shared" si="51"/>
        <v/>
      </c>
      <c r="BL47" s="62" t="str">
        <f t="shared" si="52"/>
        <v/>
      </c>
      <c r="BM47" s="64" t="str">
        <f t="shared" si="53"/>
        <v/>
      </c>
    </row>
    <row r="48" spans="1:65" x14ac:dyDescent="0.2">
      <c r="A48" s="37"/>
      <c r="B48" s="38" t="s">
        <v>10</v>
      </c>
      <c r="C48" s="87" t="s">
        <v>96</v>
      </c>
      <c r="D48" s="80" t="s">
        <v>96</v>
      </c>
      <c r="E48" s="39">
        <v>40</v>
      </c>
      <c r="F48" s="40">
        <v>2018</v>
      </c>
      <c r="G48" s="102">
        <f t="shared" si="79"/>
        <v>2058</v>
      </c>
      <c r="H48" s="97" t="s">
        <v>20</v>
      </c>
      <c r="I48" s="97">
        <v>24</v>
      </c>
      <c r="J48" s="98" t="s">
        <v>509</v>
      </c>
      <c r="K48" s="99">
        <v>70000</v>
      </c>
      <c r="L48" s="97">
        <f t="shared" ref="L48:L58" si="80">K48*I48/1000</f>
        <v>1680</v>
      </c>
      <c r="M48" s="97"/>
      <c r="O48" s="61" t="str">
        <f t="shared" si="3"/>
        <v/>
      </c>
      <c r="P48" s="62" t="str">
        <f t="shared" si="4"/>
        <v/>
      </c>
      <c r="Q48" s="62" t="str">
        <f t="shared" si="5"/>
        <v/>
      </c>
      <c r="R48" s="62" t="str">
        <f t="shared" si="6"/>
        <v/>
      </c>
      <c r="S48" s="62" t="str">
        <f t="shared" si="7"/>
        <v/>
      </c>
      <c r="T48" s="62" t="str">
        <f t="shared" si="8"/>
        <v/>
      </c>
      <c r="U48" s="62" t="str">
        <f t="shared" si="9"/>
        <v/>
      </c>
      <c r="V48" s="62" t="str">
        <f t="shared" si="10"/>
        <v/>
      </c>
      <c r="W48" s="62" t="str">
        <f t="shared" si="11"/>
        <v/>
      </c>
      <c r="X48" s="62" t="str">
        <f t="shared" si="12"/>
        <v/>
      </c>
      <c r="Y48" s="62" t="str">
        <f t="shared" si="13"/>
        <v/>
      </c>
      <c r="Z48" s="62" t="str">
        <f t="shared" si="14"/>
        <v/>
      </c>
      <c r="AA48" s="62" t="str">
        <f t="shared" si="15"/>
        <v/>
      </c>
      <c r="AB48" s="62" t="str">
        <f t="shared" si="16"/>
        <v/>
      </c>
      <c r="AC48" s="62" t="str">
        <f t="shared" si="17"/>
        <v/>
      </c>
      <c r="AD48" s="62" t="str">
        <f t="shared" si="18"/>
        <v/>
      </c>
      <c r="AE48" s="62" t="str">
        <f t="shared" si="19"/>
        <v/>
      </c>
      <c r="AF48" s="62" t="str">
        <f t="shared" si="20"/>
        <v/>
      </c>
      <c r="AG48" s="62" t="str">
        <f t="shared" si="21"/>
        <v/>
      </c>
      <c r="AH48" s="62" t="str">
        <f t="shared" si="22"/>
        <v/>
      </c>
      <c r="AI48" s="62" t="str">
        <f t="shared" si="23"/>
        <v/>
      </c>
      <c r="AJ48" s="63" t="str">
        <f t="shared" si="24"/>
        <v/>
      </c>
      <c r="AK48" s="62" t="str">
        <f t="shared" si="25"/>
        <v/>
      </c>
      <c r="AL48" s="62" t="str">
        <f t="shared" si="26"/>
        <v/>
      </c>
      <c r="AM48" s="62" t="str">
        <f t="shared" si="27"/>
        <v/>
      </c>
      <c r="AN48" s="63" t="str">
        <f t="shared" si="28"/>
        <v/>
      </c>
      <c r="AO48" s="62" t="str">
        <f t="shared" si="29"/>
        <v/>
      </c>
      <c r="AP48" s="62" t="str">
        <f t="shared" si="30"/>
        <v/>
      </c>
      <c r="AQ48" s="62" t="str">
        <f t="shared" si="31"/>
        <v/>
      </c>
      <c r="AR48" s="62" t="str">
        <f t="shared" si="32"/>
        <v/>
      </c>
      <c r="AS48" s="62" t="str">
        <f t="shared" si="33"/>
        <v/>
      </c>
      <c r="AT48" s="62" t="str">
        <f t="shared" si="34"/>
        <v/>
      </c>
      <c r="AU48" s="62" t="str">
        <f t="shared" si="35"/>
        <v/>
      </c>
      <c r="AV48" s="62" t="str">
        <f t="shared" si="36"/>
        <v/>
      </c>
      <c r="AW48" s="62">
        <f t="shared" si="37"/>
        <v>1680</v>
      </c>
      <c r="AX48" s="62" t="str">
        <f t="shared" si="38"/>
        <v/>
      </c>
      <c r="AY48" s="62" t="str">
        <f t="shared" si="39"/>
        <v/>
      </c>
      <c r="AZ48" s="62" t="str">
        <f t="shared" si="40"/>
        <v/>
      </c>
      <c r="BA48" s="62" t="str">
        <f t="shared" si="41"/>
        <v/>
      </c>
      <c r="BB48" s="62" t="str">
        <f t="shared" si="42"/>
        <v/>
      </c>
      <c r="BC48" s="62" t="str">
        <f t="shared" si="43"/>
        <v/>
      </c>
      <c r="BD48" s="62" t="str">
        <f t="shared" si="44"/>
        <v/>
      </c>
      <c r="BE48" s="62" t="str">
        <f t="shared" si="45"/>
        <v/>
      </c>
      <c r="BF48" s="62" t="str">
        <f t="shared" si="46"/>
        <v/>
      </c>
      <c r="BG48" s="62" t="str">
        <f t="shared" si="47"/>
        <v/>
      </c>
      <c r="BH48" s="62" t="str">
        <f t="shared" si="48"/>
        <v/>
      </c>
      <c r="BI48" s="62" t="str">
        <f t="shared" si="49"/>
        <v/>
      </c>
      <c r="BJ48" s="62" t="str">
        <f t="shared" si="50"/>
        <v/>
      </c>
      <c r="BK48" s="62" t="str">
        <f t="shared" si="51"/>
        <v/>
      </c>
      <c r="BL48" s="62" t="str">
        <f t="shared" si="52"/>
        <v/>
      </c>
      <c r="BM48" s="64" t="str">
        <f t="shared" si="53"/>
        <v/>
      </c>
    </row>
    <row r="49" spans="1:65" x14ac:dyDescent="0.2">
      <c r="A49" s="37"/>
      <c r="B49" s="38" t="s">
        <v>10</v>
      </c>
      <c r="C49" s="87" t="s">
        <v>621</v>
      </c>
      <c r="D49" s="80" t="s">
        <v>249</v>
      </c>
      <c r="E49" s="39" t="str">
        <f>IF(D49='Entréer Trapphus'!C3,"10",IF(D49='Entréer Trapphus'!C4,"15",IF(D49='Entréer Trapphus'!C5,"15",IF(D49='Entréer Trapphus'!C6,"10",IF(D49='Entréer Trapphus'!C7,"15",IF(D49='Entréer Trapphus'!C8,"15",IF(D49='Entréer Trapphus'!C9,"10",IF(D49='Entréer Trapphus'!C10,"15",IF(D49='Entréer Trapphus'!C11,"15",IF(D49='Entréer Trapphus'!C12,"10",IF(D49='Entréer Trapphus'!C13,"15",IF(D49='Entréer Trapphus'!C14,"15","0"))))))))))))</f>
        <v>15</v>
      </c>
      <c r="F49" s="40">
        <v>2020</v>
      </c>
      <c r="G49" s="102">
        <f t="shared" si="79"/>
        <v>2035</v>
      </c>
      <c r="H49" s="97" t="s">
        <v>20</v>
      </c>
      <c r="I49" s="97">
        <v>8</v>
      </c>
      <c r="J49" s="98" t="str">
        <f>IF(D49='Entréer Trapphus'!C3,"25118",IF(D49='Entréer Trapphus'!C4,"25138",IF(D49='Entréer Trapphus'!C5,"25148",IF(D49='Entréer Trapphus'!C6,"25218",IF(D49='Entréer Trapphus'!C7,"25238",IF(D49='Entréer Trapphus'!C8,"25248",IF(D49='Entréer Trapphus'!C9,"25318",IF(D49='Entréer Trapphus'!C10,"25338",IF(D49='Entréer Trapphus'!C11,"25348",IF(D49='Entréer Trapphus'!C12,"25418",IF(D49='Entréer Trapphus'!C13,"25438",IF(D49='Entréer Trapphus'!C14,"25448",""))))))))))))</f>
        <v>25138</v>
      </c>
      <c r="K49" s="99" t="str">
        <f>IF(D49='Entréer Trapphus'!C3,"1260",IF(D49='Entréer Trapphus'!C4,"1650",IF(D49='Entréer Trapphus'!C5,"1560",IF(D49='Entréer Trapphus'!C6,"1350",IF(D49='Entréer Trapphus'!C7,"1880",IF(D49='Entréer Trapphus'!C8,"1690",IF(D49='Entréer Trapphus'!C9,"1620",IF(D49='Entréer Trapphus'!C10,"2230",IF(D49='Entréer Trapphus'!C11,"2010",IF(D49='Entréer Trapphus'!C12,"2040",IF(D49='Entréer Trapphus'!C13,"2850",IF(D49='Entréer Trapphus'!C14,"2560","0"))))))))))))</f>
        <v>1650</v>
      </c>
      <c r="L49" s="97">
        <f t="shared" ref="L49:L50" si="81">K49*I49/1000</f>
        <v>13.2</v>
      </c>
      <c r="M49" s="97"/>
      <c r="O49" s="61" t="str">
        <f t="shared" si="3"/>
        <v/>
      </c>
      <c r="P49" s="62" t="str">
        <f t="shared" si="4"/>
        <v/>
      </c>
      <c r="Q49" s="62" t="str">
        <f t="shared" si="5"/>
        <v/>
      </c>
      <c r="R49" s="62" t="str">
        <f t="shared" si="6"/>
        <v/>
      </c>
      <c r="S49" s="62" t="str">
        <f t="shared" si="7"/>
        <v/>
      </c>
      <c r="T49" s="62" t="str">
        <f t="shared" si="8"/>
        <v/>
      </c>
      <c r="U49" s="62" t="str">
        <f t="shared" si="9"/>
        <v/>
      </c>
      <c r="V49" s="62" t="str">
        <f t="shared" si="10"/>
        <v/>
      </c>
      <c r="W49" s="62" t="str">
        <f t="shared" si="11"/>
        <v/>
      </c>
      <c r="X49" s="62" t="str">
        <f t="shared" si="12"/>
        <v/>
      </c>
      <c r="Y49" s="62" t="str">
        <f t="shared" si="13"/>
        <v/>
      </c>
      <c r="Z49" s="62">
        <f t="shared" si="14"/>
        <v>13.2</v>
      </c>
      <c r="AA49" s="62" t="str">
        <f t="shared" si="15"/>
        <v/>
      </c>
      <c r="AB49" s="62" t="str">
        <f t="shared" si="16"/>
        <v/>
      </c>
      <c r="AC49" s="62" t="str">
        <f t="shared" si="17"/>
        <v/>
      </c>
      <c r="AD49" s="62" t="str">
        <f t="shared" si="18"/>
        <v/>
      </c>
      <c r="AE49" s="62" t="str">
        <f t="shared" si="19"/>
        <v/>
      </c>
      <c r="AF49" s="62" t="str">
        <f t="shared" si="20"/>
        <v/>
      </c>
      <c r="AG49" s="62" t="str">
        <f t="shared" si="21"/>
        <v/>
      </c>
      <c r="AH49" s="62" t="str">
        <f t="shared" si="22"/>
        <v/>
      </c>
      <c r="AI49" s="62" t="str">
        <f t="shared" si="23"/>
        <v/>
      </c>
      <c r="AJ49" s="63" t="str">
        <f t="shared" si="24"/>
        <v/>
      </c>
      <c r="AK49" s="62" t="str">
        <f t="shared" si="25"/>
        <v/>
      </c>
      <c r="AL49" s="62" t="str">
        <f t="shared" si="26"/>
        <v/>
      </c>
      <c r="AM49" s="62" t="str">
        <f t="shared" si="27"/>
        <v/>
      </c>
      <c r="AN49" s="63" t="str">
        <f t="shared" si="28"/>
        <v/>
      </c>
      <c r="AO49" s="62">
        <f t="shared" si="29"/>
        <v>13.2</v>
      </c>
      <c r="AP49" s="62" t="str">
        <f t="shared" si="30"/>
        <v/>
      </c>
      <c r="AQ49" s="62" t="str">
        <f t="shared" si="31"/>
        <v/>
      </c>
      <c r="AR49" s="62" t="str">
        <f t="shared" si="32"/>
        <v/>
      </c>
      <c r="AS49" s="62" t="str">
        <f t="shared" si="33"/>
        <v/>
      </c>
      <c r="AT49" s="62" t="str">
        <f t="shared" si="34"/>
        <v/>
      </c>
      <c r="AU49" s="62" t="str">
        <f t="shared" si="35"/>
        <v/>
      </c>
      <c r="AV49" s="62" t="str">
        <f t="shared" si="36"/>
        <v/>
      </c>
      <c r="AW49" s="62" t="str">
        <f t="shared" si="37"/>
        <v/>
      </c>
      <c r="AX49" s="62" t="str">
        <f t="shared" si="38"/>
        <v/>
      </c>
      <c r="AY49" s="62" t="str">
        <f t="shared" si="39"/>
        <v/>
      </c>
      <c r="AZ49" s="62" t="str">
        <f t="shared" si="40"/>
        <v/>
      </c>
      <c r="BA49" s="62" t="str">
        <f t="shared" si="41"/>
        <v/>
      </c>
      <c r="BB49" s="62" t="str">
        <f t="shared" si="42"/>
        <v/>
      </c>
      <c r="BC49" s="62" t="str">
        <f t="shared" si="43"/>
        <v/>
      </c>
      <c r="BD49" s="62">
        <f t="shared" si="44"/>
        <v>13.2</v>
      </c>
      <c r="BE49" s="62" t="str">
        <f t="shared" si="45"/>
        <v/>
      </c>
      <c r="BF49" s="62" t="str">
        <f t="shared" si="46"/>
        <v/>
      </c>
      <c r="BG49" s="62" t="str">
        <f t="shared" si="47"/>
        <v/>
      </c>
      <c r="BH49" s="62" t="str">
        <f t="shared" si="48"/>
        <v/>
      </c>
      <c r="BI49" s="62" t="str">
        <f t="shared" si="49"/>
        <v/>
      </c>
      <c r="BJ49" s="62" t="str">
        <f t="shared" si="50"/>
        <v/>
      </c>
      <c r="BK49" s="62" t="str">
        <f t="shared" si="51"/>
        <v/>
      </c>
      <c r="BL49" s="62" t="str">
        <f t="shared" si="52"/>
        <v/>
      </c>
      <c r="BM49" s="64" t="str">
        <f t="shared" si="53"/>
        <v/>
      </c>
    </row>
    <row r="50" spans="1:65" x14ac:dyDescent="0.2">
      <c r="A50" s="37"/>
      <c r="B50" s="38" t="s">
        <v>10</v>
      </c>
      <c r="C50" s="87" t="s">
        <v>622</v>
      </c>
      <c r="D50" s="80" t="s">
        <v>221</v>
      </c>
      <c r="E50" s="39">
        <v>40</v>
      </c>
      <c r="F50" s="40">
        <v>2020</v>
      </c>
      <c r="G50" s="102">
        <f t="shared" si="79"/>
        <v>2060</v>
      </c>
      <c r="H50" s="97" t="s">
        <v>20</v>
      </c>
      <c r="I50" s="97">
        <v>8</v>
      </c>
      <c r="J50" s="98" t="str">
        <f>IF(D50='Entréer Trapphus'!D3,"25111",IF(D50='Entréer Trapphus'!D4,"25131",IF(D50='Entréer Trapphus'!D5,"25141",IF(D50='Entréer Trapphus'!D6,"25211",IF(D50='Entréer Trapphus'!D7,"25231",IF(D50='Entréer Trapphus'!D8,"25241",IF(D50='Entréer Trapphus'!D9,"25311",IF(D50='Entréer Trapphus'!D10,"25331",IF(D50='Entréer Trapphus'!D11,"25341",IF(D50='Entréer Trapphus'!D12,"25411",IF(D50='Entréer Trapphus'!D13,"25431",IF(D50='Entréer Trapphus'!D14,"25441",""))))))))))))</f>
        <v>25131</v>
      </c>
      <c r="K50" s="99" t="str">
        <f>IF(D50='Entréer Trapphus'!D3,"10990",IF(D50='Entréer Trapphus'!D4,"8240",IF(D50='Entréer Trapphus'!D5,"16430",IF(D50='Entréer Trapphus'!D6,"14770",IF(D50='Entréer Trapphus'!D7,"10970",IF(D50='Entréer Trapphus'!D8,"22210",IF(D50='Entréer Trapphus'!D9,"20820",IF(D50='Entréer Trapphus'!D10,"14860",IF(D50='Entréer Trapphus'!D11,"31280",IF(D50='Entréer Trapphus'!D12,"23270",IF(D50='Entréer Trapphus'!D13,"17170",IF(D50='Entréer Trapphus'!D14,"35020","0"))))))))))))</f>
        <v>8240</v>
      </c>
      <c r="L50" s="97">
        <f t="shared" si="81"/>
        <v>65.92</v>
      </c>
      <c r="M50" s="97"/>
      <c r="O50" s="61" t="str">
        <f t="shared" si="3"/>
        <v/>
      </c>
      <c r="P50" s="62" t="str">
        <f t="shared" si="4"/>
        <v/>
      </c>
      <c r="Q50" s="62" t="str">
        <f t="shared" si="5"/>
        <v/>
      </c>
      <c r="R50" s="62" t="str">
        <f t="shared" si="6"/>
        <v/>
      </c>
      <c r="S50" s="62" t="str">
        <f t="shared" si="7"/>
        <v/>
      </c>
      <c r="T50" s="62" t="str">
        <f t="shared" si="8"/>
        <v/>
      </c>
      <c r="U50" s="62" t="str">
        <f t="shared" si="9"/>
        <v/>
      </c>
      <c r="V50" s="62" t="str">
        <f t="shared" si="10"/>
        <v/>
      </c>
      <c r="W50" s="62" t="str">
        <f t="shared" si="11"/>
        <v/>
      </c>
      <c r="X50" s="62" t="str">
        <f t="shared" si="12"/>
        <v/>
      </c>
      <c r="Y50" s="62" t="str">
        <f t="shared" si="13"/>
        <v/>
      </c>
      <c r="Z50" s="62" t="str">
        <f t="shared" si="14"/>
        <v/>
      </c>
      <c r="AA50" s="62" t="str">
        <f t="shared" si="15"/>
        <v/>
      </c>
      <c r="AB50" s="62" t="str">
        <f t="shared" si="16"/>
        <v/>
      </c>
      <c r="AC50" s="62" t="str">
        <f t="shared" si="17"/>
        <v/>
      </c>
      <c r="AD50" s="62" t="str">
        <f t="shared" si="18"/>
        <v/>
      </c>
      <c r="AE50" s="62" t="str">
        <f t="shared" si="19"/>
        <v/>
      </c>
      <c r="AF50" s="62" t="str">
        <f t="shared" si="20"/>
        <v/>
      </c>
      <c r="AG50" s="62" t="str">
        <f t="shared" si="21"/>
        <v/>
      </c>
      <c r="AH50" s="62" t="str">
        <f t="shared" si="22"/>
        <v/>
      </c>
      <c r="AI50" s="62" t="str">
        <f t="shared" si="23"/>
        <v/>
      </c>
      <c r="AJ50" s="63" t="str">
        <f t="shared" si="24"/>
        <v/>
      </c>
      <c r="AK50" s="62" t="str">
        <f t="shared" si="25"/>
        <v/>
      </c>
      <c r="AL50" s="62" t="str">
        <f t="shared" si="26"/>
        <v/>
      </c>
      <c r="AM50" s="62" t="str">
        <f t="shared" si="27"/>
        <v/>
      </c>
      <c r="AN50" s="63" t="str">
        <f t="shared" si="28"/>
        <v/>
      </c>
      <c r="AO50" s="62" t="str">
        <f t="shared" si="29"/>
        <v/>
      </c>
      <c r="AP50" s="62" t="str">
        <f t="shared" si="30"/>
        <v/>
      </c>
      <c r="AQ50" s="62" t="str">
        <f t="shared" si="31"/>
        <v/>
      </c>
      <c r="AR50" s="62" t="str">
        <f t="shared" si="32"/>
        <v/>
      </c>
      <c r="AS50" s="62" t="str">
        <f t="shared" si="33"/>
        <v/>
      </c>
      <c r="AT50" s="62" t="str">
        <f t="shared" si="34"/>
        <v/>
      </c>
      <c r="AU50" s="62" t="str">
        <f t="shared" si="35"/>
        <v/>
      </c>
      <c r="AV50" s="62" t="str">
        <f t="shared" si="36"/>
        <v/>
      </c>
      <c r="AW50" s="62" t="str">
        <f t="shared" si="37"/>
        <v/>
      </c>
      <c r="AX50" s="62" t="str">
        <f t="shared" si="38"/>
        <v/>
      </c>
      <c r="AY50" s="62">
        <f t="shared" si="39"/>
        <v>65.92</v>
      </c>
      <c r="AZ50" s="62" t="str">
        <f t="shared" si="40"/>
        <v/>
      </c>
      <c r="BA50" s="62" t="str">
        <f t="shared" si="41"/>
        <v/>
      </c>
      <c r="BB50" s="62" t="str">
        <f t="shared" si="42"/>
        <v/>
      </c>
      <c r="BC50" s="62" t="str">
        <f t="shared" si="43"/>
        <v/>
      </c>
      <c r="BD50" s="62" t="str">
        <f t="shared" si="44"/>
        <v/>
      </c>
      <c r="BE50" s="62" t="str">
        <f t="shared" si="45"/>
        <v/>
      </c>
      <c r="BF50" s="62" t="str">
        <f t="shared" si="46"/>
        <v/>
      </c>
      <c r="BG50" s="62" t="str">
        <f t="shared" si="47"/>
        <v/>
      </c>
      <c r="BH50" s="62" t="str">
        <f t="shared" si="48"/>
        <v/>
      </c>
      <c r="BI50" s="62" t="str">
        <f t="shared" si="49"/>
        <v/>
      </c>
      <c r="BJ50" s="62" t="str">
        <f t="shared" si="50"/>
        <v/>
      </c>
      <c r="BK50" s="62" t="str">
        <f t="shared" si="51"/>
        <v/>
      </c>
      <c r="BL50" s="62" t="str">
        <f t="shared" si="52"/>
        <v/>
      </c>
      <c r="BM50" s="64" t="str">
        <f t="shared" si="53"/>
        <v/>
      </c>
    </row>
    <row r="51" spans="1:65" hidden="1" x14ac:dyDescent="0.2">
      <c r="A51" s="37"/>
      <c r="B51" s="38" t="s">
        <v>10</v>
      </c>
      <c r="C51" s="87" t="s">
        <v>620</v>
      </c>
      <c r="D51" s="80" t="s">
        <v>620</v>
      </c>
      <c r="E51" s="39" t="str">
        <f>IF(D51='Entréer Trapphus'!E3,"10",IF(D51='Entréer Trapphus'!E4,"10",IF(D51='Entréer Trapphus'!E5,"15",IF(D51='Entréer Trapphus'!E6,"15",IF(D51='Entréer Trapphus'!E7,"15",IF(D51='Entréer Trapphus'!E8,"10",IF(D51='Entréer Trapphus'!E9,"10",IF(D51='Entréer Trapphus'!E10,"15",IF(D51='Entréer Trapphus'!E11,"15",IF(D51='Entréer Trapphus'!E12,"15","0"))))))))))</f>
        <v>0</v>
      </c>
      <c r="F51" s="40"/>
      <c r="G51" s="102">
        <f t="shared" si="79"/>
        <v>0</v>
      </c>
      <c r="H51" s="97" t="s">
        <v>20</v>
      </c>
      <c r="I51" s="97">
        <v>2</v>
      </c>
      <c r="J51" s="98" t="str">
        <f>IF(D51='Entréer Trapphus'!E3,"25518",IF(D51='Entréer Trapphus'!E4,"25538",IF(D51='Entréer Trapphus'!E5,"25548",IF(D51='Entréer Trapphus'!E6,"25566",IF(D51='Entréer Trapphus'!E7,"25576",IF(D51='Entréer Trapphus'!E8,"25618",IF(D51='Entréer Trapphus'!E9,"25638",IF(D51='Entréer Trapphus'!E10,"25648",IF(D51='Entréer Trapphus'!E11,"25666",IF(D51='Entréer Trapphus'!E12,"25676",""))))))))))</f>
        <v/>
      </c>
      <c r="K51" s="99" t="str">
        <f>IF(D51='Entréer Trapphus'!E3,"1220",IF(D51='Entréer Trapphus'!E4,"1680",IF(D51='Entréer Trapphus'!E5,"1510",IF(D51='Entréer Trapphus'!E6,"2250",IF(D51='Entréer Trapphus'!E7,"2150",IF(D51='Entréer Trapphus'!E8,"1810",IF(D51='Entréer Trapphus'!E9,"2270",IF(D51='Entréer Trapphus'!E10,"2110",IF(D51='Entréer Trapphus'!E11,"2250",IF(D51='Entréer Trapphus'!E12,"2150","0"))))))))))</f>
        <v>0</v>
      </c>
      <c r="L51" s="97">
        <f t="shared" si="80"/>
        <v>0</v>
      </c>
      <c r="M51" s="97"/>
      <c r="O51" s="61" t="str">
        <f t="shared" si="3"/>
        <v/>
      </c>
      <c r="P51" s="62" t="str">
        <f t="shared" si="4"/>
        <v/>
      </c>
      <c r="Q51" s="62" t="str">
        <f t="shared" si="5"/>
        <v/>
      </c>
      <c r="R51" s="62" t="str">
        <f t="shared" si="6"/>
        <v/>
      </c>
      <c r="S51" s="62" t="str">
        <f t="shared" si="7"/>
        <v/>
      </c>
      <c r="T51" s="62" t="str">
        <f t="shared" si="8"/>
        <v/>
      </c>
      <c r="U51" s="62" t="str">
        <f t="shared" si="9"/>
        <v/>
      </c>
      <c r="V51" s="62" t="str">
        <f t="shared" si="10"/>
        <v/>
      </c>
      <c r="W51" s="62" t="str">
        <f t="shared" si="11"/>
        <v/>
      </c>
      <c r="X51" s="62" t="str">
        <f t="shared" si="12"/>
        <v/>
      </c>
      <c r="Y51" s="62" t="str">
        <f t="shared" si="13"/>
        <v/>
      </c>
      <c r="Z51" s="62" t="str">
        <f t="shared" si="14"/>
        <v/>
      </c>
      <c r="AA51" s="62" t="str">
        <f t="shared" si="15"/>
        <v/>
      </c>
      <c r="AB51" s="62" t="str">
        <f t="shared" si="16"/>
        <v/>
      </c>
      <c r="AC51" s="62" t="str">
        <f t="shared" si="17"/>
        <v/>
      </c>
      <c r="AD51" s="62" t="str">
        <f t="shared" si="18"/>
        <v/>
      </c>
      <c r="AE51" s="62" t="str">
        <f t="shared" si="19"/>
        <v/>
      </c>
      <c r="AF51" s="62" t="str">
        <f t="shared" si="20"/>
        <v/>
      </c>
      <c r="AG51" s="62" t="str">
        <f t="shared" si="21"/>
        <v/>
      </c>
      <c r="AH51" s="62" t="str">
        <f t="shared" si="22"/>
        <v/>
      </c>
      <c r="AI51" s="62" t="str">
        <f t="shared" si="23"/>
        <v/>
      </c>
      <c r="AJ51" s="63" t="str">
        <f t="shared" si="24"/>
        <v/>
      </c>
      <c r="AK51" s="62" t="str">
        <f t="shared" si="25"/>
        <v/>
      </c>
      <c r="AL51" s="62" t="str">
        <f t="shared" si="26"/>
        <v/>
      </c>
      <c r="AM51" s="62" t="str">
        <f t="shared" si="27"/>
        <v/>
      </c>
      <c r="AN51" s="63" t="str">
        <f t="shared" si="28"/>
        <v/>
      </c>
      <c r="AO51" s="62" t="str">
        <f t="shared" si="29"/>
        <v/>
      </c>
      <c r="AP51" s="62" t="str">
        <f t="shared" si="30"/>
        <v/>
      </c>
      <c r="AQ51" s="62" t="str">
        <f t="shared" si="31"/>
        <v/>
      </c>
      <c r="AR51" s="62" t="str">
        <f t="shared" si="32"/>
        <v/>
      </c>
      <c r="AS51" s="62" t="str">
        <f t="shared" si="33"/>
        <v/>
      </c>
      <c r="AT51" s="62" t="str">
        <f t="shared" si="34"/>
        <v/>
      </c>
      <c r="AU51" s="62" t="str">
        <f t="shared" si="35"/>
        <v/>
      </c>
      <c r="AV51" s="62" t="str">
        <f t="shared" si="36"/>
        <v/>
      </c>
      <c r="AW51" s="62" t="str">
        <f t="shared" si="37"/>
        <v/>
      </c>
      <c r="AX51" s="62" t="str">
        <f t="shared" si="38"/>
        <v/>
      </c>
      <c r="AY51" s="62" t="str">
        <f t="shared" si="39"/>
        <v/>
      </c>
      <c r="AZ51" s="62" t="str">
        <f t="shared" si="40"/>
        <v/>
      </c>
      <c r="BA51" s="62" t="str">
        <f t="shared" si="41"/>
        <v/>
      </c>
      <c r="BB51" s="62" t="str">
        <f t="shared" si="42"/>
        <v/>
      </c>
      <c r="BC51" s="62" t="str">
        <f t="shared" si="43"/>
        <v/>
      </c>
      <c r="BD51" s="62" t="str">
        <f t="shared" si="44"/>
        <v/>
      </c>
      <c r="BE51" s="62" t="str">
        <f t="shared" si="45"/>
        <v/>
      </c>
      <c r="BF51" s="62" t="str">
        <f t="shared" si="46"/>
        <v/>
      </c>
      <c r="BG51" s="62" t="str">
        <f t="shared" si="47"/>
        <v/>
      </c>
      <c r="BH51" s="62" t="str">
        <f t="shared" si="48"/>
        <v/>
      </c>
      <c r="BI51" s="62" t="str">
        <f t="shared" si="49"/>
        <v/>
      </c>
      <c r="BJ51" s="62" t="str">
        <f t="shared" si="50"/>
        <v/>
      </c>
      <c r="BK51" s="62" t="str">
        <f t="shared" si="51"/>
        <v/>
      </c>
      <c r="BL51" s="62" t="str">
        <f t="shared" si="52"/>
        <v/>
      </c>
      <c r="BM51" s="64" t="str">
        <f t="shared" si="53"/>
        <v/>
      </c>
    </row>
    <row r="52" spans="1:65" hidden="1" x14ac:dyDescent="0.2">
      <c r="A52" s="37"/>
      <c r="B52" s="38" t="s">
        <v>10</v>
      </c>
      <c r="C52" s="87" t="s">
        <v>619</v>
      </c>
      <c r="D52" s="80" t="s">
        <v>619</v>
      </c>
      <c r="E52" s="39">
        <v>40</v>
      </c>
      <c r="F52" s="40"/>
      <c r="G52" s="102">
        <f t="shared" si="79"/>
        <v>40</v>
      </c>
      <c r="H52" s="97" t="s">
        <v>20</v>
      </c>
      <c r="I52" s="97">
        <v>2</v>
      </c>
      <c r="J52" s="98" t="str">
        <f>IF(D52='Entréer Trapphus'!F3,"25511",IF(D52='Entréer Trapphus'!F4,"25531",IF(D52='Entréer Trapphus'!F5,"25541",IF(D52='Entréer Trapphus'!F6,"25564",IF(D52='Entréer Trapphus'!F7,"25574",IF(D52='Entréer Trapphus'!F8,"25611",IF(D52='Entréer Trapphus'!F9,"25631",IF(D52='Entréer Trapphus'!F10,"25641",IF(D52='Entréer Trapphus'!F11,"25664",IF(D52='Entréer Trapphus'!F12,"25674",""))))))))))</f>
        <v/>
      </c>
      <c r="K52" s="99" t="str">
        <f>IF(D52='Entréer Trapphus'!F3,"15910",IF(D52='Entréer Trapphus'!F4,"19370",IF(D52='Entréer Trapphus'!F5,"22590",IF(D52='Entréer Trapphus'!F6,"22850",IF(D52='Entréer Trapphus'!F7,"26050",IF(D52='Entréer Trapphus'!F8,"16510",IF(D52='Entréer Trapphus'!F9,"20930",IF(D52='Entréer Trapphus'!F10,"25220",IF(D52='Entréer Trapphus'!F11,"24400",IF(D52='Entréer Trapphus'!F12,"25750","0"))))))))))</f>
        <v>0</v>
      </c>
      <c r="L52" s="97">
        <f t="shared" si="80"/>
        <v>0</v>
      </c>
      <c r="M52" s="97"/>
      <c r="O52" s="61" t="str">
        <f t="shared" si="3"/>
        <v/>
      </c>
      <c r="P52" s="62" t="str">
        <f t="shared" si="4"/>
        <v/>
      </c>
      <c r="Q52" s="62" t="str">
        <f t="shared" si="5"/>
        <v/>
      </c>
      <c r="R52" s="62" t="str">
        <f t="shared" si="6"/>
        <v/>
      </c>
      <c r="S52" s="62" t="str">
        <f t="shared" si="7"/>
        <v/>
      </c>
      <c r="T52" s="62" t="str">
        <f t="shared" si="8"/>
        <v/>
      </c>
      <c r="U52" s="62" t="str">
        <f t="shared" si="9"/>
        <v/>
      </c>
      <c r="V52" s="62" t="str">
        <f t="shared" si="10"/>
        <v/>
      </c>
      <c r="W52" s="62" t="str">
        <f t="shared" si="11"/>
        <v/>
      </c>
      <c r="X52" s="62" t="str">
        <f t="shared" si="12"/>
        <v/>
      </c>
      <c r="Y52" s="62" t="str">
        <f t="shared" si="13"/>
        <v/>
      </c>
      <c r="Z52" s="62" t="str">
        <f t="shared" si="14"/>
        <v/>
      </c>
      <c r="AA52" s="62" t="str">
        <f t="shared" si="15"/>
        <v/>
      </c>
      <c r="AB52" s="62" t="str">
        <f t="shared" si="16"/>
        <v/>
      </c>
      <c r="AC52" s="62" t="str">
        <f t="shared" si="17"/>
        <v/>
      </c>
      <c r="AD52" s="62" t="str">
        <f t="shared" si="18"/>
        <v/>
      </c>
      <c r="AE52" s="62">
        <f t="shared" si="19"/>
        <v>0</v>
      </c>
      <c r="AF52" s="62" t="str">
        <f t="shared" si="20"/>
        <v/>
      </c>
      <c r="AG52" s="62" t="str">
        <f t="shared" si="21"/>
        <v/>
      </c>
      <c r="AH52" s="62" t="str">
        <f t="shared" si="22"/>
        <v/>
      </c>
      <c r="AI52" s="62" t="str">
        <f t="shared" si="23"/>
        <v/>
      </c>
      <c r="AJ52" s="63" t="str">
        <f t="shared" si="24"/>
        <v/>
      </c>
      <c r="AK52" s="62" t="str">
        <f t="shared" si="25"/>
        <v/>
      </c>
      <c r="AL52" s="62" t="str">
        <f t="shared" si="26"/>
        <v/>
      </c>
      <c r="AM52" s="62" t="str">
        <f t="shared" si="27"/>
        <v/>
      </c>
      <c r="AN52" s="63" t="str">
        <f t="shared" si="28"/>
        <v/>
      </c>
      <c r="AO52" s="62" t="str">
        <f t="shared" si="29"/>
        <v/>
      </c>
      <c r="AP52" s="62" t="str">
        <f t="shared" si="30"/>
        <v/>
      </c>
      <c r="AQ52" s="62" t="str">
        <f t="shared" si="31"/>
        <v/>
      </c>
      <c r="AR52" s="62" t="str">
        <f t="shared" si="32"/>
        <v/>
      </c>
      <c r="AS52" s="62" t="str">
        <f t="shared" si="33"/>
        <v/>
      </c>
      <c r="AT52" s="62" t="str">
        <f t="shared" si="34"/>
        <v/>
      </c>
      <c r="AU52" s="62" t="str">
        <f t="shared" si="35"/>
        <v/>
      </c>
      <c r="AV52" s="62" t="str">
        <f t="shared" si="36"/>
        <v/>
      </c>
      <c r="AW52" s="62" t="str">
        <f t="shared" si="37"/>
        <v/>
      </c>
      <c r="AX52" s="62" t="str">
        <f t="shared" si="38"/>
        <v/>
      </c>
      <c r="AY52" s="62" t="str">
        <f t="shared" si="39"/>
        <v/>
      </c>
      <c r="AZ52" s="62" t="str">
        <f t="shared" si="40"/>
        <v/>
      </c>
      <c r="BA52" s="62" t="str">
        <f t="shared" si="41"/>
        <v/>
      </c>
      <c r="BB52" s="62" t="str">
        <f t="shared" si="42"/>
        <v/>
      </c>
      <c r="BC52" s="62" t="str">
        <f t="shared" si="43"/>
        <v/>
      </c>
      <c r="BD52" s="62" t="str">
        <f t="shared" si="44"/>
        <v/>
      </c>
      <c r="BE52" s="62" t="str">
        <f t="shared" si="45"/>
        <v/>
      </c>
      <c r="BF52" s="62" t="str">
        <f t="shared" si="46"/>
        <v/>
      </c>
      <c r="BG52" s="62" t="str">
        <f t="shared" si="47"/>
        <v/>
      </c>
      <c r="BH52" s="62" t="str">
        <f t="shared" si="48"/>
        <v/>
      </c>
      <c r="BI52" s="62" t="str">
        <f t="shared" si="49"/>
        <v/>
      </c>
      <c r="BJ52" s="62" t="str">
        <f t="shared" si="50"/>
        <v/>
      </c>
      <c r="BK52" s="62" t="str">
        <f t="shared" si="51"/>
        <v/>
      </c>
      <c r="BL52" s="62" t="str">
        <f t="shared" si="52"/>
        <v/>
      </c>
      <c r="BM52" s="64" t="str">
        <f t="shared" si="53"/>
        <v/>
      </c>
    </row>
    <row r="53" spans="1:65" x14ac:dyDescent="0.2">
      <c r="A53" s="37"/>
      <c r="B53" s="38" t="s">
        <v>11</v>
      </c>
      <c r="C53" s="87" t="s">
        <v>68</v>
      </c>
      <c r="D53" s="80" t="s">
        <v>261</v>
      </c>
      <c r="E53" s="39">
        <v>15</v>
      </c>
      <c r="F53" s="40">
        <v>2016</v>
      </c>
      <c r="G53" s="102">
        <f t="shared" si="79"/>
        <v>2031</v>
      </c>
      <c r="H53" s="97" t="s">
        <v>20</v>
      </c>
      <c r="I53" s="97">
        <v>24</v>
      </c>
      <c r="J53" s="98" t="str">
        <f>IF(D53='Entréer Trapphus'!G3,"64353",IF(D53='Entréer Trapphus'!G4,"64354",IF(D53='Entréer Trapphus'!G5,"64721","")))</f>
        <v>64354</v>
      </c>
      <c r="K53" s="99" t="str">
        <f>IF(D53='Entréer Trapphus'!G3,"10920",IF(D53='Entréer Trapphus'!G4,"10500",IF(D53='Entréer Trapphus'!G5,"7400","0")))</f>
        <v>10500</v>
      </c>
      <c r="L53" s="97">
        <f t="shared" si="80"/>
        <v>252</v>
      </c>
      <c r="M53" s="97"/>
      <c r="O53" s="61" t="str">
        <f t="shared" si="3"/>
        <v/>
      </c>
      <c r="P53" s="62" t="str">
        <f t="shared" si="4"/>
        <v/>
      </c>
      <c r="Q53" s="62" t="str">
        <f t="shared" si="5"/>
        <v/>
      </c>
      <c r="R53" s="62" t="str">
        <f t="shared" si="6"/>
        <v/>
      </c>
      <c r="S53" s="62" t="str">
        <f t="shared" si="7"/>
        <v/>
      </c>
      <c r="T53" s="62" t="str">
        <f t="shared" si="8"/>
        <v/>
      </c>
      <c r="U53" s="62" t="str">
        <f t="shared" si="9"/>
        <v/>
      </c>
      <c r="V53" s="62">
        <f t="shared" si="10"/>
        <v>252</v>
      </c>
      <c r="W53" s="62" t="str">
        <f t="shared" si="11"/>
        <v/>
      </c>
      <c r="X53" s="62" t="str">
        <f t="shared" si="12"/>
        <v/>
      </c>
      <c r="Y53" s="62" t="str">
        <f t="shared" si="13"/>
        <v/>
      </c>
      <c r="Z53" s="62" t="str">
        <f t="shared" si="14"/>
        <v/>
      </c>
      <c r="AA53" s="62" t="str">
        <f t="shared" si="15"/>
        <v/>
      </c>
      <c r="AB53" s="62" t="str">
        <f t="shared" si="16"/>
        <v/>
      </c>
      <c r="AC53" s="62" t="str">
        <f t="shared" si="17"/>
        <v/>
      </c>
      <c r="AD53" s="62" t="str">
        <f t="shared" si="18"/>
        <v/>
      </c>
      <c r="AE53" s="62" t="str">
        <f t="shared" si="19"/>
        <v/>
      </c>
      <c r="AF53" s="62" t="str">
        <f t="shared" si="20"/>
        <v/>
      </c>
      <c r="AG53" s="62" t="str">
        <f t="shared" si="21"/>
        <v/>
      </c>
      <c r="AH53" s="62" t="str">
        <f t="shared" si="22"/>
        <v/>
      </c>
      <c r="AI53" s="62" t="str">
        <f t="shared" si="23"/>
        <v/>
      </c>
      <c r="AJ53" s="63" t="str">
        <f t="shared" si="24"/>
        <v/>
      </c>
      <c r="AK53" s="62">
        <f t="shared" si="25"/>
        <v>252</v>
      </c>
      <c r="AL53" s="62" t="str">
        <f t="shared" si="26"/>
        <v/>
      </c>
      <c r="AM53" s="62" t="str">
        <f t="shared" si="27"/>
        <v/>
      </c>
      <c r="AN53" s="63" t="str">
        <f t="shared" si="28"/>
        <v/>
      </c>
      <c r="AO53" s="62" t="str">
        <f t="shared" si="29"/>
        <v/>
      </c>
      <c r="AP53" s="62" t="str">
        <f t="shared" si="30"/>
        <v/>
      </c>
      <c r="AQ53" s="62" t="str">
        <f t="shared" si="31"/>
        <v/>
      </c>
      <c r="AR53" s="62" t="str">
        <f t="shared" si="32"/>
        <v/>
      </c>
      <c r="AS53" s="62" t="str">
        <f t="shared" si="33"/>
        <v/>
      </c>
      <c r="AT53" s="62" t="str">
        <f t="shared" si="34"/>
        <v/>
      </c>
      <c r="AU53" s="62" t="str">
        <f t="shared" si="35"/>
        <v/>
      </c>
      <c r="AV53" s="62" t="str">
        <f t="shared" si="36"/>
        <v/>
      </c>
      <c r="AW53" s="62" t="str">
        <f t="shared" si="37"/>
        <v/>
      </c>
      <c r="AX53" s="62" t="str">
        <f t="shared" si="38"/>
        <v/>
      </c>
      <c r="AY53" s="62" t="str">
        <f t="shared" si="39"/>
        <v/>
      </c>
      <c r="AZ53" s="62">
        <f t="shared" si="40"/>
        <v>252</v>
      </c>
      <c r="BA53" s="62" t="str">
        <f t="shared" si="41"/>
        <v/>
      </c>
      <c r="BB53" s="62" t="str">
        <f t="shared" si="42"/>
        <v/>
      </c>
      <c r="BC53" s="62" t="str">
        <f t="shared" si="43"/>
        <v/>
      </c>
      <c r="BD53" s="62" t="str">
        <f t="shared" si="44"/>
        <v/>
      </c>
      <c r="BE53" s="62" t="str">
        <f t="shared" si="45"/>
        <v/>
      </c>
      <c r="BF53" s="62" t="str">
        <f t="shared" si="46"/>
        <v/>
      </c>
      <c r="BG53" s="62" t="str">
        <f t="shared" si="47"/>
        <v/>
      </c>
      <c r="BH53" s="62" t="str">
        <f t="shared" si="48"/>
        <v/>
      </c>
      <c r="BI53" s="62" t="str">
        <f t="shared" si="49"/>
        <v/>
      </c>
      <c r="BJ53" s="62" t="str">
        <f t="shared" si="50"/>
        <v/>
      </c>
      <c r="BK53" s="62" t="str">
        <f t="shared" si="51"/>
        <v/>
      </c>
      <c r="BL53" s="62" t="str">
        <f t="shared" si="52"/>
        <v/>
      </c>
      <c r="BM53" s="64" t="str">
        <f t="shared" si="53"/>
        <v/>
      </c>
    </row>
    <row r="54" spans="1:65" x14ac:dyDescent="0.2">
      <c r="A54" s="37"/>
      <c r="B54" s="38" t="s">
        <v>12</v>
      </c>
      <c r="C54" s="87" t="s">
        <v>593</v>
      </c>
      <c r="D54" s="80" t="s">
        <v>591</v>
      </c>
      <c r="E54" s="39">
        <v>15</v>
      </c>
      <c r="F54" s="40">
        <v>2017</v>
      </c>
      <c r="G54" s="102">
        <f t="shared" si="79"/>
        <v>2032</v>
      </c>
      <c r="H54" s="97" t="s">
        <v>20</v>
      </c>
      <c r="I54" s="97">
        <v>96</v>
      </c>
      <c r="J54" s="98" t="s">
        <v>118</v>
      </c>
      <c r="K54" s="99">
        <v>15610</v>
      </c>
      <c r="L54" s="97">
        <f t="shared" si="80"/>
        <v>1498.56</v>
      </c>
      <c r="M54" s="97"/>
      <c r="O54" s="61" t="str">
        <f t="shared" si="3"/>
        <v/>
      </c>
      <c r="P54" s="62" t="str">
        <f t="shared" si="4"/>
        <v/>
      </c>
      <c r="Q54" s="62" t="str">
        <f t="shared" si="5"/>
        <v/>
      </c>
      <c r="R54" s="62" t="str">
        <f t="shared" si="6"/>
        <v/>
      </c>
      <c r="S54" s="62" t="str">
        <f t="shared" si="7"/>
        <v/>
      </c>
      <c r="T54" s="62" t="str">
        <f t="shared" si="8"/>
        <v/>
      </c>
      <c r="U54" s="62" t="str">
        <f t="shared" si="9"/>
        <v/>
      </c>
      <c r="V54" s="62" t="str">
        <f t="shared" si="10"/>
        <v/>
      </c>
      <c r="W54" s="62">
        <f t="shared" si="11"/>
        <v>1498.56</v>
      </c>
      <c r="X54" s="62" t="str">
        <f t="shared" si="12"/>
        <v/>
      </c>
      <c r="Y54" s="62" t="str">
        <f t="shared" si="13"/>
        <v/>
      </c>
      <c r="Z54" s="62" t="str">
        <f t="shared" si="14"/>
        <v/>
      </c>
      <c r="AA54" s="62" t="str">
        <f t="shared" si="15"/>
        <v/>
      </c>
      <c r="AB54" s="62" t="str">
        <f t="shared" si="16"/>
        <v/>
      </c>
      <c r="AC54" s="62" t="str">
        <f t="shared" si="17"/>
        <v/>
      </c>
      <c r="AD54" s="62" t="str">
        <f t="shared" si="18"/>
        <v/>
      </c>
      <c r="AE54" s="62" t="str">
        <f t="shared" si="19"/>
        <v/>
      </c>
      <c r="AF54" s="62" t="str">
        <f t="shared" si="20"/>
        <v/>
      </c>
      <c r="AG54" s="62" t="str">
        <f t="shared" si="21"/>
        <v/>
      </c>
      <c r="AH54" s="62" t="str">
        <f t="shared" si="22"/>
        <v/>
      </c>
      <c r="AI54" s="62" t="str">
        <f t="shared" si="23"/>
        <v/>
      </c>
      <c r="AJ54" s="63" t="str">
        <f t="shared" si="24"/>
        <v/>
      </c>
      <c r="AK54" s="62" t="str">
        <f t="shared" si="25"/>
        <v/>
      </c>
      <c r="AL54" s="62">
        <f t="shared" si="26"/>
        <v>1498.56</v>
      </c>
      <c r="AM54" s="62" t="str">
        <f t="shared" si="27"/>
        <v/>
      </c>
      <c r="AN54" s="63" t="str">
        <f t="shared" si="28"/>
        <v/>
      </c>
      <c r="AO54" s="62" t="str">
        <f t="shared" si="29"/>
        <v/>
      </c>
      <c r="AP54" s="62" t="str">
        <f t="shared" si="30"/>
        <v/>
      </c>
      <c r="AQ54" s="62" t="str">
        <f t="shared" si="31"/>
        <v/>
      </c>
      <c r="AR54" s="62" t="str">
        <f t="shared" si="32"/>
        <v/>
      </c>
      <c r="AS54" s="62" t="str">
        <f t="shared" si="33"/>
        <v/>
      </c>
      <c r="AT54" s="62" t="str">
        <f t="shared" si="34"/>
        <v/>
      </c>
      <c r="AU54" s="62" t="str">
        <f t="shared" si="35"/>
        <v/>
      </c>
      <c r="AV54" s="62" t="str">
        <f t="shared" si="36"/>
        <v/>
      </c>
      <c r="AW54" s="62" t="str">
        <f t="shared" si="37"/>
        <v/>
      </c>
      <c r="AX54" s="62" t="str">
        <f t="shared" si="38"/>
        <v/>
      </c>
      <c r="AY54" s="62" t="str">
        <f t="shared" si="39"/>
        <v/>
      </c>
      <c r="AZ54" s="62" t="str">
        <f t="shared" si="40"/>
        <v/>
      </c>
      <c r="BA54" s="62">
        <f t="shared" si="41"/>
        <v>1498.56</v>
      </c>
      <c r="BB54" s="62" t="str">
        <f t="shared" si="42"/>
        <v/>
      </c>
      <c r="BC54" s="62" t="str">
        <f t="shared" si="43"/>
        <v/>
      </c>
      <c r="BD54" s="62" t="str">
        <f t="shared" si="44"/>
        <v/>
      </c>
      <c r="BE54" s="62" t="str">
        <f t="shared" si="45"/>
        <v/>
      </c>
      <c r="BF54" s="62" t="str">
        <f t="shared" si="46"/>
        <v/>
      </c>
      <c r="BG54" s="62" t="str">
        <f t="shared" si="47"/>
        <v/>
      </c>
      <c r="BH54" s="62" t="str">
        <f t="shared" si="48"/>
        <v/>
      </c>
      <c r="BI54" s="62" t="str">
        <f t="shared" si="49"/>
        <v/>
      </c>
      <c r="BJ54" s="62" t="str">
        <f t="shared" si="50"/>
        <v/>
      </c>
      <c r="BK54" s="62" t="str">
        <f t="shared" si="51"/>
        <v/>
      </c>
      <c r="BL54" s="62" t="str">
        <f t="shared" si="52"/>
        <v/>
      </c>
      <c r="BM54" s="64" t="str">
        <f t="shared" si="53"/>
        <v/>
      </c>
    </row>
    <row r="55" spans="1:65" hidden="1" x14ac:dyDescent="0.2">
      <c r="A55" s="37"/>
      <c r="B55" s="38" t="s">
        <v>12</v>
      </c>
      <c r="C55" s="87" t="s">
        <v>594</v>
      </c>
      <c r="D55" s="80" t="s">
        <v>592</v>
      </c>
      <c r="E55" s="39">
        <v>15</v>
      </c>
      <c r="F55" s="40">
        <v>2017</v>
      </c>
      <c r="G55" s="101">
        <f t="shared" si="79"/>
        <v>2032</v>
      </c>
      <c r="H55" s="41" t="s">
        <v>20</v>
      </c>
      <c r="I55" s="41"/>
      <c r="J55" s="71" t="s">
        <v>119</v>
      </c>
      <c r="K55" s="76">
        <v>21120</v>
      </c>
      <c r="L55" s="41">
        <f t="shared" si="80"/>
        <v>0</v>
      </c>
      <c r="M55" s="41"/>
      <c r="O55" s="61" t="str">
        <f t="shared" si="3"/>
        <v/>
      </c>
      <c r="P55" s="62" t="str">
        <f t="shared" si="4"/>
        <v/>
      </c>
      <c r="Q55" s="62" t="str">
        <f t="shared" si="5"/>
        <v/>
      </c>
      <c r="R55" s="62" t="str">
        <f t="shared" si="6"/>
        <v/>
      </c>
      <c r="S55" s="62" t="str">
        <f t="shared" si="7"/>
        <v/>
      </c>
      <c r="T55" s="62" t="str">
        <f t="shared" si="8"/>
        <v/>
      </c>
      <c r="U55" s="62" t="str">
        <f t="shared" si="9"/>
        <v/>
      </c>
      <c r="V55" s="62" t="str">
        <f t="shared" si="10"/>
        <v/>
      </c>
      <c r="W55" s="62">
        <f t="shared" si="11"/>
        <v>0</v>
      </c>
      <c r="X55" s="62" t="str">
        <f t="shared" si="12"/>
        <v/>
      </c>
      <c r="Y55" s="62" t="str">
        <f t="shared" si="13"/>
        <v/>
      </c>
      <c r="Z55" s="62" t="str">
        <f t="shared" si="14"/>
        <v/>
      </c>
      <c r="AA55" s="62" t="str">
        <f t="shared" si="15"/>
        <v/>
      </c>
      <c r="AB55" s="62" t="str">
        <f t="shared" si="16"/>
        <v/>
      </c>
      <c r="AC55" s="62" t="str">
        <f t="shared" si="17"/>
        <v/>
      </c>
      <c r="AD55" s="62" t="str">
        <f t="shared" si="18"/>
        <v/>
      </c>
      <c r="AE55" s="62" t="str">
        <f t="shared" si="19"/>
        <v/>
      </c>
      <c r="AF55" s="62" t="str">
        <f t="shared" si="20"/>
        <v/>
      </c>
      <c r="AG55" s="62" t="str">
        <f t="shared" si="21"/>
        <v/>
      </c>
      <c r="AH55" s="62" t="str">
        <f t="shared" si="22"/>
        <v/>
      </c>
      <c r="AI55" s="62" t="str">
        <f t="shared" si="23"/>
        <v/>
      </c>
      <c r="AJ55" s="63" t="str">
        <f t="shared" si="24"/>
        <v/>
      </c>
      <c r="AK55" s="62" t="str">
        <f t="shared" si="25"/>
        <v/>
      </c>
      <c r="AL55" s="62">
        <f t="shared" si="26"/>
        <v>0</v>
      </c>
      <c r="AM55" s="62" t="str">
        <f t="shared" si="27"/>
        <v/>
      </c>
      <c r="AN55" s="63" t="str">
        <f t="shared" si="28"/>
        <v/>
      </c>
      <c r="AO55" s="62" t="str">
        <f t="shared" si="29"/>
        <v/>
      </c>
      <c r="AP55" s="62" t="str">
        <f t="shared" si="30"/>
        <v/>
      </c>
      <c r="AQ55" s="62" t="str">
        <f t="shared" si="31"/>
        <v/>
      </c>
      <c r="AR55" s="62" t="str">
        <f t="shared" si="32"/>
        <v/>
      </c>
      <c r="AS55" s="62" t="str">
        <f t="shared" si="33"/>
        <v/>
      </c>
      <c r="AT55" s="62" t="str">
        <f t="shared" si="34"/>
        <v/>
      </c>
      <c r="AU55" s="62" t="str">
        <f t="shared" si="35"/>
        <v/>
      </c>
      <c r="AV55" s="62" t="str">
        <f t="shared" si="36"/>
        <v/>
      </c>
      <c r="AW55" s="62" t="str">
        <f t="shared" si="37"/>
        <v/>
      </c>
      <c r="AX55" s="62" t="str">
        <f t="shared" si="38"/>
        <v/>
      </c>
      <c r="AY55" s="62" t="str">
        <f t="shared" si="39"/>
        <v/>
      </c>
      <c r="AZ55" s="62" t="str">
        <f t="shared" si="40"/>
        <v/>
      </c>
      <c r="BA55" s="62">
        <f t="shared" si="41"/>
        <v>0</v>
      </c>
      <c r="BB55" s="62" t="str">
        <f t="shared" si="42"/>
        <v/>
      </c>
      <c r="BC55" s="62" t="str">
        <f t="shared" si="43"/>
        <v/>
      </c>
      <c r="BD55" s="62" t="str">
        <f t="shared" si="44"/>
        <v/>
      </c>
      <c r="BE55" s="62" t="str">
        <f t="shared" si="45"/>
        <v/>
      </c>
      <c r="BF55" s="62" t="str">
        <f t="shared" si="46"/>
        <v/>
      </c>
      <c r="BG55" s="62" t="str">
        <f t="shared" si="47"/>
        <v/>
      </c>
      <c r="BH55" s="62" t="str">
        <f t="shared" si="48"/>
        <v/>
      </c>
      <c r="BI55" s="62" t="str">
        <f t="shared" si="49"/>
        <v/>
      </c>
      <c r="BJ55" s="62" t="str">
        <f t="shared" si="50"/>
        <v/>
      </c>
      <c r="BK55" s="62" t="str">
        <f t="shared" si="51"/>
        <v/>
      </c>
      <c r="BL55" s="62" t="str">
        <f t="shared" si="52"/>
        <v/>
      </c>
      <c r="BM55" s="64" t="str">
        <f t="shared" si="53"/>
        <v/>
      </c>
    </row>
    <row r="56" spans="1:65" x14ac:dyDescent="0.2">
      <c r="A56" s="37"/>
      <c r="B56" s="38" t="s">
        <v>13</v>
      </c>
      <c r="C56" s="87" t="s">
        <v>504</v>
      </c>
      <c r="D56" s="80" t="s">
        <v>504</v>
      </c>
      <c r="E56" s="39">
        <v>30</v>
      </c>
      <c r="F56" s="40">
        <v>2017</v>
      </c>
      <c r="G56" s="102">
        <f t="shared" si="79"/>
        <v>2047</v>
      </c>
      <c r="H56" s="97" t="s">
        <v>20</v>
      </c>
      <c r="I56" s="97">
        <v>1104</v>
      </c>
      <c r="J56" s="98">
        <v>31841</v>
      </c>
      <c r="K56" s="99">
        <v>500</v>
      </c>
      <c r="L56" s="97">
        <f>K56*I56/1000</f>
        <v>552</v>
      </c>
      <c r="M56" s="97"/>
      <c r="O56" s="61" t="str">
        <f t="shared" si="3"/>
        <v/>
      </c>
      <c r="P56" s="62" t="str">
        <f t="shared" si="4"/>
        <v/>
      </c>
      <c r="Q56" s="62" t="str">
        <f t="shared" si="5"/>
        <v/>
      </c>
      <c r="R56" s="62" t="str">
        <f t="shared" si="6"/>
        <v/>
      </c>
      <c r="S56" s="62" t="str">
        <f t="shared" si="7"/>
        <v/>
      </c>
      <c r="T56" s="62" t="str">
        <f t="shared" si="8"/>
        <v/>
      </c>
      <c r="U56" s="62" t="str">
        <f t="shared" si="9"/>
        <v/>
      </c>
      <c r="V56" s="62" t="str">
        <f t="shared" si="10"/>
        <v/>
      </c>
      <c r="W56" s="62" t="str">
        <f t="shared" si="11"/>
        <v/>
      </c>
      <c r="X56" s="62" t="str">
        <f t="shared" si="12"/>
        <v/>
      </c>
      <c r="Y56" s="62" t="str">
        <f t="shared" si="13"/>
        <v/>
      </c>
      <c r="Z56" s="62" t="str">
        <f t="shared" si="14"/>
        <v/>
      </c>
      <c r="AA56" s="62" t="str">
        <f t="shared" si="15"/>
        <v/>
      </c>
      <c r="AB56" s="62" t="str">
        <f t="shared" si="16"/>
        <v/>
      </c>
      <c r="AC56" s="62" t="str">
        <f t="shared" si="17"/>
        <v/>
      </c>
      <c r="AD56" s="62" t="str">
        <f t="shared" si="18"/>
        <v/>
      </c>
      <c r="AE56" s="62" t="str">
        <f t="shared" si="19"/>
        <v/>
      </c>
      <c r="AF56" s="62" t="str">
        <f t="shared" si="20"/>
        <v/>
      </c>
      <c r="AG56" s="62" t="str">
        <f t="shared" si="21"/>
        <v/>
      </c>
      <c r="AH56" s="62" t="str">
        <f t="shared" si="22"/>
        <v/>
      </c>
      <c r="AI56" s="62" t="str">
        <f t="shared" si="23"/>
        <v/>
      </c>
      <c r="AJ56" s="63" t="str">
        <f t="shared" si="24"/>
        <v/>
      </c>
      <c r="AK56" s="62" t="str">
        <f t="shared" si="25"/>
        <v/>
      </c>
      <c r="AL56" s="62">
        <f t="shared" si="26"/>
        <v>552</v>
      </c>
      <c r="AM56" s="62" t="str">
        <f t="shared" si="27"/>
        <v/>
      </c>
      <c r="AN56" s="63" t="str">
        <f t="shared" si="28"/>
        <v/>
      </c>
      <c r="AO56" s="62" t="str">
        <f t="shared" si="29"/>
        <v/>
      </c>
      <c r="AP56" s="62" t="str">
        <f t="shared" si="30"/>
        <v/>
      </c>
      <c r="AQ56" s="62" t="str">
        <f t="shared" si="31"/>
        <v/>
      </c>
      <c r="AR56" s="62" t="str">
        <f t="shared" si="32"/>
        <v/>
      </c>
      <c r="AS56" s="62" t="str">
        <f t="shared" si="33"/>
        <v/>
      </c>
      <c r="AT56" s="62" t="str">
        <f t="shared" si="34"/>
        <v/>
      </c>
      <c r="AU56" s="62" t="str">
        <f t="shared" si="35"/>
        <v/>
      </c>
      <c r="AV56" s="62" t="str">
        <f t="shared" si="36"/>
        <v/>
      </c>
      <c r="AW56" s="62" t="str">
        <f t="shared" si="37"/>
        <v/>
      </c>
      <c r="AX56" s="62" t="str">
        <f t="shared" si="38"/>
        <v/>
      </c>
      <c r="AY56" s="62" t="str">
        <f t="shared" si="39"/>
        <v/>
      </c>
      <c r="AZ56" s="62" t="str">
        <f t="shared" si="40"/>
        <v/>
      </c>
      <c r="BA56" s="62" t="str">
        <f t="shared" si="41"/>
        <v/>
      </c>
      <c r="BB56" s="62" t="str">
        <f t="shared" si="42"/>
        <v/>
      </c>
      <c r="BC56" s="62" t="str">
        <f t="shared" si="43"/>
        <v/>
      </c>
      <c r="BD56" s="62" t="str">
        <f t="shared" si="44"/>
        <v/>
      </c>
      <c r="BE56" s="62" t="str">
        <f t="shared" si="45"/>
        <v/>
      </c>
      <c r="BF56" s="62" t="str">
        <f t="shared" si="46"/>
        <v/>
      </c>
      <c r="BG56" s="62" t="str">
        <f t="shared" si="47"/>
        <v/>
      </c>
      <c r="BH56" s="62" t="str">
        <f t="shared" si="48"/>
        <v/>
      </c>
      <c r="BI56" s="62" t="str">
        <f t="shared" si="49"/>
        <v/>
      </c>
      <c r="BJ56" s="62" t="str">
        <f t="shared" si="50"/>
        <v/>
      </c>
      <c r="BK56" s="62" t="str">
        <f t="shared" si="51"/>
        <v/>
      </c>
      <c r="BL56" s="62" t="str">
        <f t="shared" si="52"/>
        <v/>
      </c>
      <c r="BM56" s="64" t="str">
        <f t="shared" si="53"/>
        <v/>
      </c>
    </row>
    <row r="57" spans="1:65" x14ac:dyDescent="0.2">
      <c r="A57" s="37"/>
      <c r="B57" s="38" t="s">
        <v>13</v>
      </c>
      <c r="C57" s="87" t="s">
        <v>500</v>
      </c>
      <c r="D57" s="80" t="s">
        <v>264</v>
      </c>
      <c r="E57" s="39">
        <v>50</v>
      </c>
      <c r="F57" s="40">
        <v>2017</v>
      </c>
      <c r="G57" s="102">
        <f t="shared" si="79"/>
        <v>2067</v>
      </c>
      <c r="H57" s="97" t="s">
        <v>506</v>
      </c>
      <c r="I57" s="97">
        <v>850</v>
      </c>
      <c r="J57" s="98" t="str">
        <f>IF(D57='Entréer Trapphus'!L3,"31832",IF(D57='Entréer Trapphus'!L4,"31834",""))</f>
        <v>31834</v>
      </c>
      <c r="K57" s="99" t="str">
        <f>IF(D57='Entréer Trapphus'!L3,"1240",IF(D57='Entréer Trapphus'!L4,"1900","0"))</f>
        <v>1900</v>
      </c>
      <c r="L57" s="97">
        <f t="shared" si="80"/>
        <v>1615</v>
      </c>
      <c r="M57" s="97"/>
      <c r="O57" s="61" t="str">
        <f t="shared" si="3"/>
        <v/>
      </c>
      <c r="P57" s="62" t="str">
        <f t="shared" si="4"/>
        <v/>
      </c>
      <c r="Q57" s="62" t="str">
        <f t="shared" si="5"/>
        <v/>
      </c>
      <c r="R57" s="62" t="str">
        <f t="shared" si="6"/>
        <v/>
      </c>
      <c r="S57" s="62" t="str">
        <f t="shared" si="7"/>
        <v/>
      </c>
      <c r="T57" s="62" t="str">
        <f t="shared" si="8"/>
        <v/>
      </c>
      <c r="U57" s="62" t="str">
        <f t="shared" si="9"/>
        <v/>
      </c>
      <c r="V57" s="62" t="str">
        <f t="shared" si="10"/>
        <v/>
      </c>
      <c r="W57" s="62" t="str">
        <f t="shared" si="11"/>
        <v/>
      </c>
      <c r="X57" s="62" t="str">
        <f t="shared" si="12"/>
        <v/>
      </c>
      <c r="Y57" s="62" t="str">
        <f t="shared" si="13"/>
        <v/>
      </c>
      <c r="Z57" s="62" t="str">
        <f t="shared" si="14"/>
        <v/>
      </c>
      <c r="AA57" s="62" t="str">
        <f t="shared" si="15"/>
        <v/>
      </c>
      <c r="AB57" s="62" t="str">
        <f t="shared" si="16"/>
        <v/>
      </c>
      <c r="AC57" s="62" t="str">
        <f t="shared" si="17"/>
        <v/>
      </c>
      <c r="AD57" s="62" t="str">
        <f t="shared" si="18"/>
        <v/>
      </c>
      <c r="AE57" s="62" t="str">
        <f t="shared" si="19"/>
        <v/>
      </c>
      <c r="AF57" s="62" t="str">
        <f t="shared" si="20"/>
        <v/>
      </c>
      <c r="AG57" s="62" t="str">
        <f t="shared" si="21"/>
        <v/>
      </c>
      <c r="AH57" s="62" t="str">
        <f t="shared" si="22"/>
        <v/>
      </c>
      <c r="AI57" s="62" t="str">
        <f t="shared" si="23"/>
        <v/>
      </c>
      <c r="AJ57" s="63" t="str">
        <f t="shared" si="24"/>
        <v/>
      </c>
      <c r="AK57" s="62" t="str">
        <f t="shared" si="25"/>
        <v/>
      </c>
      <c r="AL57" s="62" t="str">
        <f t="shared" si="26"/>
        <v/>
      </c>
      <c r="AM57" s="62" t="str">
        <f t="shared" si="27"/>
        <v/>
      </c>
      <c r="AN57" s="63" t="str">
        <f t="shared" si="28"/>
        <v/>
      </c>
      <c r="AO57" s="62" t="str">
        <f t="shared" si="29"/>
        <v/>
      </c>
      <c r="AP57" s="62" t="str">
        <f t="shared" si="30"/>
        <v/>
      </c>
      <c r="AQ57" s="62" t="str">
        <f t="shared" si="31"/>
        <v/>
      </c>
      <c r="AR57" s="62" t="str">
        <f t="shared" si="32"/>
        <v/>
      </c>
      <c r="AS57" s="62" t="str">
        <f t="shared" si="33"/>
        <v/>
      </c>
      <c r="AT57" s="62" t="str">
        <f t="shared" si="34"/>
        <v/>
      </c>
      <c r="AU57" s="62" t="str">
        <f t="shared" si="35"/>
        <v/>
      </c>
      <c r="AV57" s="62" t="str">
        <f t="shared" si="36"/>
        <v/>
      </c>
      <c r="AW57" s="62" t="str">
        <f t="shared" si="37"/>
        <v/>
      </c>
      <c r="AX57" s="62" t="str">
        <f t="shared" si="38"/>
        <v/>
      </c>
      <c r="AY57" s="62" t="str">
        <f t="shared" si="39"/>
        <v/>
      </c>
      <c r="AZ57" s="62" t="str">
        <f t="shared" si="40"/>
        <v/>
      </c>
      <c r="BA57" s="62" t="str">
        <f t="shared" si="41"/>
        <v/>
      </c>
      <c r="BB57" s="62" t="str">
        <f t="shared" si="42"/>
        <v/>
      </c>
      <c r="BC57" s="62" t="str">
        <f t="shared" si="43"/>
        <v/>
      </c>
      <c r="BD57" s="62" t="str">
        <f t="shared" si="44"/>
        <v/>
      </c>
      <c r="BE57" s="62" t="str">
        <f t="shared" si="45"/>
        <v/>
      </c>
      <c r="BF57" s="62">
        <f t="shared" si="46"/>
        <v>1615</v>
      </c>
      <c r="BG57" s="62" t="str">
        <f t="shared" si="47"/>
        <v/>
      </c>
      <c r="BH57" s="62" t="str">
        <f t="shared" si="48"/>
        <v/>
      </c>
      <c r="BI57" s="62" t="str">
        <f t="shared" si="49"/>
        <v/>
      </c>
      <c r="BJ57" s="62" t="str">
        <f t="shared" si="50"/>
        <v/>
      </c>
      <c r="BK57" s="62" t="str">
        <f t="shared" si="51"/>
        <v/>
      </c>
      <c r="BL57" s="62" t="str">
        <f t="shared" si="52"/>
        <v/>
      </c>
      <c r="BM57" s="64" t="str">
        <f t="shared" si="53"/>
        <v/>
      </c>
    </row>
    <row r="58" spans="1:65" x14ac:dyDescent="0.2">
      <c r="A58" s="37" t="s">
        <v>14</v>
      </c>
      <c r="B58" s="38" t="s">
        <v>26</v>
      </c>
      <c r="C58" s="87" t="s">
        <v>63</v>
      </c>
      <c r="D58" s="80" t="s">
        <v>273</v>
      </c>
      <c r="E58" s="39">
        <v>25</v>
      </c>
      <c r="F58" s="40">
        <v>2017</v>
      </c>
      <c r="G58" s="102">
        <f t="shared" si="79"/>
        <v>2042</v>
      </c>
      <c r="H58" s="97" t="s">
        <v>20</v>
      </c>
      <c r="I58" s="97">
        <v>192</v>
      </c>
      <c r="J58" s="98" t="str">
        <f>IF(D58='Entréer Trapphus'!N3,"63611",IF(D58='Entréer Trapphus'!N4,"63613",IF(D58='Entréer Trapphus'!N5,"63621",IF(D58='Entréer Trapphus'!N6,"63622",IF(D58='Entréer Trapphus'!N7,"63623",IF(D58='Entréer Trapphus'!N8,"63624",IF(D58='Entréer Trapphus'!N9,"63626",IF(D58='Entréer Trapphus'!N10,"63671",IF(D58='Entréer Trapphus'!N11,"63673",IF(D58='Entréer Trapphus'!N12,"63691",IF(D58='Entréer Trapphus'!N13,"63694","")))))))))))</f>
        <v>63671</v>
      </c>
      <c r="K58" s="99" t="str">
        <f>IF(D58='Entréer Trapphus'!N3,"580",IF(D58='Entréer Trapphus'!N4,"870",IF(D58='Entréer Trapphus'!N5,"2740",IF(D58='Entréer Trapphus'!N6,"4060",IF(D58='Entréer Trapphus'!N7,"2670",IF(D58='Entréer Trapphus'!N8,"3430",IF(D58='Entréer Trapphus'!N9,"3610",IF(D58='Entréer Trapphus'!N10,"1950",IF(D58='Entréer Trapphus'!N11,"2810",IF(D58='Entréer Trapphus'!N12,"3390",IF(D58='Entréer Trapphus'!N13,"4210","0")))))))))))</f>
        <v>1950</v>
      </c>
      <c r="L58" s="97">
        <f t="shared" si="80"/>
        <v>374.4</v>
      </c>
      <c r="M58" s="97"/>
      <c r="O58" s="61" t="str">
        <f t="shared" si="3"/>
        <v/>
      </c>
      <c r="P58" s="62" t="str">
        <f t="shared" si="4"/>
        <v/>
      </c>
      <c r="Q58" s="62" t="str">
        <f t="shared" si="5"/>
        <v/>
      </c>
      <c r="R58" s="62" t="str">
        <f t="shared" si="6"/>
        <v/>
      </c>
      <c r="S58" s="62" t="str">
        <f t="shared" si="7"/>
        <v/>
      </c>
      <c r="T58" s="62" t="str">
        <f t="shared" si="8"/>
        <v/>
      </c>
      <c r="U58" s="62" t="str">
        <f t="shared" si="9"/>
        <v/>
      </c>
      <c r="V58" s="62" t="str">
        <f t="shared" si="10"/>
        <v/>
      </c>
      <c r="W58" s="62" t="str">
        <f t="shared" si="11"/>
        <v/>
      </c>
      <c r="X58" s="62" t="str">
        <f t="shared" si="12"/>
        <v/>
      </c>
      <c r="Y58" s="62" t="str">
        <f t="shared" si="13"/>
        <v/>
      </c>
      <c r="Z58" s="62" t="str">
        <f t="shared" si="14"/>
        <v/>
      </c>
      <c r="AA58" s="62" t="str">
        <f t="shared" si="15"/>
        <v/>
      </c>
      <c r="AB58" s="62" t="str">
        <f t="shared" si="16"/>
        <v/>
      </c>
      <c r="AC58" s="62" t="str">
        <f t="shared" si="17"/>
        <v/>
      </c>
      <c r="AD58" s="62" t="str">
        <f t="shared" si="18"/>
        <v/>
      </c>
      <c r="AE58" s="62" t="str">
        <f t="shared" si="19"/>
        <v/>
      </c>
      <c r="AF58" s="62" t="str">
        <f t="shared" si="20"/>
        <v/>
      </c>
      <c r="AG58" s="62">
        <f t="shared" si="21"/>
        <v>374.4</v>
      </c>
      <c r="AH58" s="62" t="str">
        <f t="shared" si="22"/>
        <v/>
      </c>
      <c r="AI58" s="62" t="str">
        <f t="shared" si="23"/>
        <v/>
      </c>
      <c r="AJ58" s="63" t="str">
        <f t="shared" si="24"/>
        <v/>
      </c>
      <c r="AK58" s="62" t="str">
        <f t="shared" si="25"/>
        <v/>
      </c>
      <c r="AL58" s="62" t="str">
        <f t="shared" si="26"/>
        <v/>
      </c>
      <c r="AM58" s="62" t="str">
        <f t="shared" si="27"/>
        <v/>
      </c>
      <c r="AN58" s="63" t="str">
        <f t="shared" si="28"/>
        <v/>
      </c>
      <c r="AO58" s="62" t="str">
        <f t="shared" si="29"/>
        <v/>
      </c>
      <c r="AP58" s="62" t="str">
        <f t="shared" si="30"/>
        <v/>
      </c>
      <c r="AQ58" s="62" t="str">
        <f t="shared" si="31"/>
        <v/>
      </c>
      <c r="AR58" s="62" t="str">
        <f t="shared" si="32"/>
        <v/>
      </c>
      <c r="AS58" s="62" t="str">
        <f t="shared" si="33"/>
        <v/>
      </c>
      <c r="AT58" s="62" t="str">
        <f t="shared" si="34"/>
        <v/>
      </c>
      <c r="AU58" s="62" t="str">
        <f t="shared" si="35"/>
        <v/>
      </c>
      <c r="AV58" s="62" t="str">
        <f t="shared" si="36"/>
        <v/>
      </c>
      <c r="AW58" s="62" t="str">
        <f t="shared" si="37"/>
        <v/>
      </c>
      <c r="AX58" s="62" t="str">
        <f t="shared" si="38"/>
        <v/>
      </c>
      <c r="AY58" s="62" t="str">
        <f t="shared" si="39"/>
        <v/>
      </c>
      <c r="AZ58" s="62" t="str">
        <f t="shared" si="40"/>
        <v/>
      </c>
      <c r="BA58" s="62" t="str">
        <f t="shared" si="41"/>
        <v/>
      </c>
      <c r="BB58" s="62" t="str">
        <f t="shared" si="42"/>
        <v/>
      </c>
      <c r="BC58" s="62" t="str">
        <f t="shared" si="43"/>
        <v/>
      </c>
      <c r="BD58" s="62" t="str">
        <f t="shared" si="44"/>
        <v/>
      </c>
      <c r="BE58" s="62" t="str">
        <f t="shared" si="45"/>
        <v/>
      </c>
      <c r="BF58" s="62">
        <f t="shared" si="46"/>
        <v>374.4</v>
      </c>
      <c r="BG58" s="62" t="str">
        <f t="shared" si="47"/>
        <v/>
      </c>
      <c r="BH58" s="62" t="str">
        <f t="shared" si="48"/>
        <v/>
      </c>
      <c r="BI58" s="62" t="str">
        <f t="shared" si="49"/>
        <v/>
      </c>
      <c r="BJ58" s="62" t="str">
        <f t="shared" si="50"/>
        <v/>
      </c>
      <c r="BK58" s="62" t="str">
        <f t="shared" si="51"/>
        <v/>
      </c>
      <c r="BL58" s="62" t="str">
        <f t="shared" si="52"/>
        <v/>
      </c>
      <c r="BM58" s="64" t="str">
        <f t="shared" si="53"/>
        <v/>
      </c>
    </row>
    <row r="59" spans="1:65" x14ac:dyDescent="0.2">
      <c r="A59" s="37" t="s">
        <v>14</v>
      </c>
      <c r="B59" s="38" t="s">
        <v>11</v>
      </c>
      <c r="C59" s="87" t="s">
        <v>653</v>
      </c>
      <c r="D59" s="80"/>
      <c r="E59" s="39">
        <v>15</v>
      </c>
      <c r="F59" s="40">
        <v>2016</v>
      </c>
      <c r="G59" s="102">
        <f t="shared" ref="G59" si="82">IF(AND((F59+E59)&lt;Startår,(F59+E59)&gt;100),Startår,F59+E59)</f>
        <v>2031</v>
      </c>
      <c r="H59" s="97" t="s">
        <v>20</v>
      </c>
      <c r="I59" s="97">
        <v>38</v>
      </c>
      <c r="J59" s="98">
        <v>64721</v>
      </c>
      <c r="K59" s="99">
        <v>7400</v>
      </c>
      <c r="L59" s="97">
        <f t="shared" ref="L59" si="83">K59*I59/1000</f>
        <v>281.2</v>
      </c>
      <c r="M59" s="97"/>
      <c r="O59" s="61"/>
      <c r="P59" s="62" t="str">
        <f t="shared" si="4"/>
        <v/>
      </c>
      <c r="Q59" s="62" t="str">
        <f t="shared" si="5"/>
        <v/>
      </c>
      <c r="R59" s="62" t="str">
        <f t="shared" si="6"/>
        <v/>
      </c>
      <c r="S59" s="62" t="str">
        <f t="shared" si="7"/>
        <v/>
      </c>
      <c r="T59" s="62" t="str">
        <f t="shared" si="8"/>
        <v/>
      </c>
      <c r="U59" s="62" t="str">
        <f t="shared" si="9"/>
        <v/>
      </c>
      <c r="V59" s="62">
        <f t="shared" si="10"/>
        <v>281.2</v>
      </c>
      <c r="W59" s="62" t="str">
        <f t="shared" si="11"/>
        <v/>
      </c>
      <c r="X59" s="62" t="str">
        <f t="shared" si="12"/>
        <v/>
      </c>
      <c r="Y59" s="62" t="str">
        <f t="shared" si="13"/>
        <v/>
      </c>
      <c r="Z59" s="62" t="str">
        <f t="shared" si="14"/>
        <v/>
      </c>
      <c r="AA59" s="62" t="str">
        <f t="shared" si="15"/>
        <v/>
      </c>
      <c r="AB59" s="62" t="str">
        <f t="shared" si="16"/>
        <v/>
      </c>
      <c r="AC59" s="62" t="str">
        <f t="shared" si="17"/>
        <v/>
      </c>
      <c r="AD59" s="62" t="str">
        <f t="shared" si="18"/>
        <v/>
      </c>
      <c r="AE59" s="62" t="str">
        <f t="shared" si="19"/>
        <v/>
      </c>
      <c r="AF59" s="62" t="str">
        <f t="shared" si="20"/>
        <v/>
      </c>
      <c r="AG59" s="62" t="str">
        <f t="shared" si="21"/>
        <v/>
      </c>
      <c r="AH59" s="62" t="str">
        <f t="shared" si="22"/>
        <v/>
      </c>
      <c r="AI59" s="62" t="str">
        <f t="shared" si="23"/>
        <v/>
      </c>
      <c r="AJ59" s="63" t="str">
        <f t="shared" si="24"/>
        <v/>
      </c>
      <c r="AK59" s="62">
        <f t="shared" si="25"/>
        <v>281.2</v>
      </c>
      <c r="AL59" s="62" t="str">
        <f t="shared" si="26"/>
        <v/>
      </c>
      <c r="AM59" s="62" t="str">
        <f t="shared" si="27"/>
        <v/>
      </c>
      <c r="AN59" s="63" t="str">
        <f t="shared" si="28"/>
        <v/>
      </c>
      <c r="AO59" s="62" t="str">
        <f t="shared" si="29"/>
        <v/>
      </c>
      <c r="AP59" s="62" t="str">
        <f t="shared" si="30"/>
        <v/>
      </c>
      <c r="AQ59" s="62" t="str">
        <f t="shared" si="31"/>
        <v/>
      </c>
      <c r="AR59" s="62" t="str">
        <f t="shared" si="32"/>
        <v/>
      </c>
      <c r="AS59" s="62" t="str">
        <f t="shared" si="33"/>
        <v/>
      </c>
      <c r="AT59" s="62" t="str">
        <f t="shared" si="34"/>
        <v/>
      </c>
      <c r="AU59" s="62" t="str">
        <f t="shared" si="35"/>
        <v/>
      </c>
      <c r="AV59" s="62" t="str">
        <f t="shared" si="36"/>
        <v/>
      </c>
      <c r="AW59" s="62" t="str">
        <f t="shared" si="37"/>
        <v/>
      </c>
      <c r="AX59" s="62" t="str">
        <f t="shared" si="38"/>
        <v/>
      </c>
      <c r="AY59" s="62" t="str">
        <f t="shared" si="39"/>
        <v/>
      </c>
      <c r="AZ59" s="62">
        <f t="shared" si="40"/>
        <v>281.2</v>
      </c>
      <c r="BA59" s="62" t="str">
        <f t="shared" si="41"/>
        <v/>
      </c>
      <c r="BB59" s="62" t="str">
        <f t="shared" si="42"/>
        <v/>
      </c>
      <c r="BC59" s="62" t="str">
        <f t="shared" si="43"/>
        <v/>
      </c>
      <c r="BD59" s="62" t="str">
        <f t="shared" si="44"/>
        <v/>
      </c>
      <c r="BE59" s="62" t="str">
        <f t="shared" si="45"/>
        <v/>
      </c>
      <c r="BF59" s="62" t="str">
        <f t="shared" si="46"/>
        <v/>
      </c>
      <c r="BG59" s="62" t="str">
        <f t="shared" si="47"/>
        <v/>
      </c>
      <c r="BH59" s="62" t="str">
        <f t="shared" si="48"/>
        <v/>
      </c>
      <c r="BI59" s="62" t="str">
        <f t="shared" si="49"/>
        <v/>
      </c>
      <c r="BJ59" s="62" t="str">
        <f t="shared" si="50"/>
        <v/>
      </c>
      <c r="BK59" s="62" t="str">
        <f t="shared" si="51"/>
        <v/>
      </c>
      <c r="BL59" s="62" t="str">
        <f t="shared" si="52"/>
        <v/>
      </c>
      <c r="BM59" s="64" t="str">
        <f t="shared" si="53"/>
        <v/>
      </c>
    </row>
    <row r="60" spans="1:65" hidden="1" x14ac:dyDescent="0.2">
      <c r="A60" s="37" t="s">
        <v>14</v>
      </c>
      <c r="B60" s="38"/>
      <c r="C60" s="87"/>
      <c r="D60" s="80"/>
      <c r="E60" s="39"/>
      <c r="F60" s="40"/>
      <c r="G60" s="101">
        <f t="shared" ref="G60" si="84">IF(AND((F60+E60)&lt;Startår,(F60+E60)&gt;100),Startår,F60+E60)</f>
        <v>0</v>
      </c>
      <c r="H60" s="41"/>
      <c r="I60" s="41"/>
      <c r="J60" s="71"/>
      <c r="K60" s="76"/>
      <c r="L60" s="41">
        <f t="shared" ref="L60" si="85">K60*I60/1000</f>
        <v>0</v>
      </c>
      <c r="M60" s="41"/>
      <c r="O60" s="61" t="str">
        <f t="shared" si="3"/>
        <v/>
      </c>
      <c r="P60" s="62" t="str">
        <f t="shared" si="4"/>
        <v/>
      </c>
      <c r="Q60" s="62" t="str">
        <f t="shared" si="5"/>
        <v/>
      </c>
      <c r="R60" s="62" t="str">
        <f t="shared" si="6"/>
        <v/>
      </c>
      <c r="S60" s="62" t="str">
        <f t="shared" si="7"/>
        <v/>
      </c>
      <c r="T60" s="62" t="str">
        <f t="shared" si="8"/>
        <v/>
      </c>
      <c r="U60" s="62" t="str">
        <f t="shared" si="9"/>
        <v/>
      </c>
      <c r="V60" s="62" t="str">
        <f t="shared" si="10"/>
        <v/>
      </c>
      <c r="W60" s="62" t="str">
        <f t="shared" si="11"/>
        <v/>
      </c>
      <c r="X60" s="62" t="str">
        <f t="shared" si="12"/>
        <v/>
      </c>
      <c r="Y60" s="62" t="str">
        <f t="shared" si="13"/>
        <v/>
      </c>
      <c r="Z60" s="62" t="str">
        <f t="shared" si="14"/>
        <v/>
      </c>
      <c r="AA60" s="62" t="str">
        <f t="shared" si="15"/>
        <v/>
      </c>
      <c r="AB60" s="62" t="str">
        <f t="shared" si="16"/>
        <v/>
      </c>
      <c r="AC60" s="62" t="str">
        <f t="shared" si="17"/>
        <v/>
      </c>
      <c r="AD60" s="62" t="str">
        <f t="shared" si="18"/>
        <v/>
      </c>
      <c r="AE60" s="62" t="str">
        <f t="shared" si="19"/>
        <v/>
      </c>
      <c r="AF60" s="62" t="str">
        <f t="shared" si="20"/>
        <v/>
      </c>
      <c r="AG60" s="62" t="str">
        <f t="shared" si="21"/>
        <v/>
      </c>
      <c r="AH60" s="62" t="str">
        <f t="shared" si="22"/>
        <v/>
      </c>
      <c r="AI60" s="62" t="str">
        <f t="shared" si="23"/>
        <v/>
      </c>
      <c r="AJ60" s="63" t="str">
        <f t="shared" si="24"/>
        <v/>
      </c>
      <c r="AK60" s="62" t="str">
        <f t="shared" si="25"/>
        <v/>
      </c>
      <c r="AL60" s="62" t="str">
        <f t="shared" si="26"/>
        <v/>
      </c>
      <c r="AM60" s="62" t="str">
        <f t="shared" si="27"/>
        <v/>
      </c>
      <c r="AN60" s="63" t="str">
        <f t="shared" si="28"/>
        <v/>
      </c>
      <c r="AO60" s="62" t="str">
        <f t="shared" si="29"/>
        <v/>
      </c>
      <c r="AP60" s="62" t="str">
        <f t="shared" si="30"/>
        <v/>
      </c>
      <c r="AQ60" s="62" t="str">
        <f t="shared" si="31"/>
        <v/>
      </c>
      <c r="AR60" s="62" t="str">
        <f t="shared" si="32"/>
        <v/>
      </c>
      <c r="AS60" s="62" t="str">
        <f t="shared" si="33"/>
        <v/>
      </c>
      <c r="AT60" s="62" t="str">
        <f t="shared" si="34"/>
        <v/>
      </c>
      <c r="AU60" s="62" t="str">
        <f t="shared" si="35"/>
        <v/>
      </c>
      <c r="AV60" s="62" t="str">
        <f t="shared" si="36"/>
        <v/>
      </c>
      <c r="AW60" s="62" t="str">
        <f t="shared" si="37"/>
        <v/>
      </c>
      <c r="AX60" s="62" t="str">
        <f t="shared" si="38"/>
        <v/>
      </c>
      <c r="AY60" s="62" t="str">
        <f t="shared" si="39"/>
        <v/>
      </c>
      <c r="AZ60" s="62" t="str">
        <f t="shared" si="40"/>
        <v/>
      </c>
      <c r="BA60" s="62" t="str">
        <f t="shared" si="41"/>
        <v/>
      </c>
      <c r="BB60" s="62" t="str">
        <f t="shared" si="42"/>
        <v/>
      </c>
      <c r="BC60" s="62" t="str">
        <f t="shared" si="43"/>
        <v/>
      </c>
      <c r="BD60" s="62" t="str">
        <f t="shared" si="44"/>
        <v/>
      </c>
      <c r="BE60" s="62" t="str">
        <f t="shared" si="45"/>
        <v/>
      </c>
      <c r="BF60" s="62" t="str">
        <f t="shared" si="46"/>
        <v/>
      </c>
      <c r="BG60" s="62" t="str">
        <f t="shared" si="47"/>
        <v/>
      </c>
      <c r="BH60" s="62" t="str">
        <f t="shared" si="48"/>
        <v/>
      </c>
      <c r="BI60" s="62" t="str">
        <f t="shared" si="49"/>
        <v/>
      </c>
      <c r="BJ60" s="62" t="str">
        <f t="shared" si="50"/>
        <v/>
      </c>
      <c r="BK60" s="62" t="str">
        <f t="shared" si="51"/>
        <v/>
      </c>
      <c r="BL60" s="62" t="str">
        <f t="shared" si="52"/>
        <v/>
      </c>
      <c r="BM60" s="64" t="str">
        <f t="shared" si="53"/>
        <v/>
      </c>
    </row>
    <row r="61" spans="1:65" hidden="1" x14ac:dyDescent="0.2">
      <c r="A61" s="37" t="s">
        <v>14</v>
      </c>
      <c r="B61" s="38"/>
      <c r="C61" s="87"/>
      <c r="D61" s="80"/>
      <c r="E61" s="39"/>
      <c r="F61" s="40"/>
      <c r="G61" s="101">
        <f t="shared" ref="G61" si="86">IF(AND((F61+E61)&lt;Startår,(F61+E61)&gt;100),Startår,F61+E61)</f>
        <v>0</v>
      </c>
      <c r="H61" s="41"/>
      <c r="I61" s="41"/>
      <c r="J61" s="71"/>
      <c r="K61" s="76"/>
      <c r="L61" s="41">
        <f t="shared" ref="L61" si="87">K61*I61/1000</f>
        <v>0</v>
      </c>
      <c r="M61" s="41"/>
      <c r="O61" s="61" t="str">
        <f t="shared" si="3"/>
        <v/>
      </c>
      <c r="P61" s="62" t="str">
        <f t="shared" si="4"/>
        <v/>
      </c>
      <c r="Q61" s="62" t="str">
        <f t="shared" si="5"/>
        <v/>
      </c>
      <c r="R61" s="62" t="str">
        <f t="shared" si="6"/>
        <v/>
      </c>
      <c r="S61" s="62" t="str">
        <f t="shared" si="7"/>
        <v/>
      </c>
      <c r="T61" s="62" t="str">
        <f t="shared" si="8"/>
        <v/>
      </c>
      <c r="U61" s="62" t="str">
        <f t="shared" si="9"/>
        <v/>
      </c>
      <c r="V61" s="62" t="str">
        <f t="shared" si="10"/>
        <v/>
      </c>
      <c r="W61" s="62" t="str">
        <f t="shared" si="11"/>
        <v/>
      </c>
      <c r="X61" s="62" t="str">
        <f t="shared" si="12"/>
        <v/>
      </c>
      <c r="Y61" s="62" t="str">
        <f t="shared" si="13"/>
        <v/>
      </c>
      <c r="Z61" s="62" t="str">
        <f t="shared" si="14"/>
        <v/>
      </c>
      <c r="AA61" s="62" t="str">
        <f t="shared" si="15"/>
        <v/>
      </c>
      <c r="AB61" s="62" t="str">
        <f t="shared" si="16"/>
        <v/>
      </c>
      <c r="AC61" s="62" t="str">
        <f t="shared" si="17"/>
        <v/>
      </c>
      <c r="AD61" s="62" t="str">
        <f t="shared" si="18"/>
        <v/>
      </c>
      <c r="AE61" s="62" t="str">
        <f t="shared" si="19"/>
        <v/>
      </c>
      <c r="AF61" s="62" t="str">
        <f t="shared" si="20"/>
        <v/>
      </c>
      <c r="AG61" s="62" t="str">
        <f t="shared" si="21"/>
        <v/>
      </c>
      <c r="AH61" s="62" t="str">
        <f t="shared" si="22"/>
        <v/>
      </c>
      <c r="AI61" s="62" t="str">
        <f t="shared" si="23"/>
        <v/>
      </c>
      <c r="AJ61" s="63" t="str">
        <f t="shared" si="24"/>
        <v/>
      </c>
      <c r="AK61" s="62" t="str">
        <f t="shared" si="25"/>
        <v/>
      </c>
      <c r="AL61" s="62" t="str">
        <f t="shared" si="26"/>
        <v/>
      </c>
      <c r="AM61" s="62" t="str">
        <f t="shared" si="27"/>
        <v/>
      </c>
      <c r="AN61" s="63" t="str">
        <f t="shared" si="28"/>
        <v/>
      </c>
      <c r="AO61" s="62" t="str">
        <f t="shared" si="29"/>
        <v/>
      </c>
      <c r="AP61" s="62" t="str">
        <f t="shared" si="30"/>
        <v/>
      </c>
      <c r="AQ61" s="62" t="str">
        <f t="shared" si="31"/>
        <v/>
      </c>
      <c r="AR61" s="62" t="str">
        <f t="shared" si="32"/>
        <v/>
      </c>
      <c r="AS61" s="62" t="str">
        <f t="shared" si="33"/>
        <v/>
      </c>
      <c r="AT61" s="62" t="str">
        <f t="shared" si="34"/>
        <v/>
      </c>
      <c r="AU61" s="62" t="str">
        <f t="shared" si="35"/>
        <v/>
      </c>
      <c r="AV61" s="62" t="str">
        <f t="shared" si="36"/>
        <v/>
      </c>
      <c r="AW61" s="62" t="str">
        <f t="shared" si="37"/>
        <v/>
      </c>
      <c r="AX61" s="62" t="str">
        <f t="shared" si="38"/>
        <v/>
      </c>
      <c r="AY61" s="62" t="str">
        <f t="shared" si="39"/>
        <v/>
      </c>
      <c r="AZ61" s="62" t="str">
        <f t="shared" si="40"/>
        <v/>
      </c>
      <c r="BA61" s="62" t="str">
        <f t="shared" si="41"/>
        <v/>
      </c>
      <c r="BB61" s="62" t="str">
        <f t="shared" si="42"/>
        <v/>
      </c>
      <c r="BC61" s="62" t="str">
        <f t="shared" si="43"/>
        <v/>
      </c>
      <c r="BD61" s="62" t="str">
        <f t="shared" si="44"/>
        <v/>
      </c>
      <c r="BE61" s="62" t="str">
        <f t="shared" si="45"/>
        <v/>
      </c>
      <c r="BF61" s="62" t="str">
        <f t="shared" si="46"/>
        <v/>
      </c>
      <c r="BG61" s="62" t="str">
        <f t="shared" si="47"/>
        <v/>
      </c>
      <c r="BH61" s="62" t="str">
        <f t="shared" si="48"/>
        <v/>
      </c>
      <c r="BI61" s="62" t="str">
        <f t="shared" si="49"/>
        <v/>
      </c>
      <c r="BJ61" s="62" t="str">
        <f t="shared" si="50"/>
        <v/>
      </c>
      <c r="BK61" s="62" t="str">
        <f t="shared" si="51"/>
        <v/>
      </c>
      <c r="BL61" s="62" t="str">
        <f t="shared" si="52"/>
        <v/>
      </c>
      <c r="BM61" s="64" t="str">
        <f t="shared" si="53"/>
        <v/>
      </c>
    </row>
    <row r="62" spans="1:65" hidden="1" x14ac:dyDescent="0.2">
      <c r="A62" s="37" t="s">
        <v>14</v>
      </c>
      <c r="B62" s="38"/>
      <c r="C62" s="87"/>
      <c r="D62" s="80"/>
      <c r="E62" s="39"/>
      <c r="F62" s="40"/>
      <c r="G62" s="101">
        <f t="shared" ref="G62" si="88">IF(AND((F62+E62)&lt;Startår,(F62+E62)&gt;100),Startår,F62+E62)</f>
        <v>0</v>
      </c>
      <c r="H62" s="41"/>
      <c r="I62" s="41"/>
      <c r="J62" s="71"/>
      <c r="K62" s="76"/>
      <c r="L62" s="41">
        <f t="shared" ref="L62" si="89">K62*I62/1000</f>
        <v>0</v>
      </c>
      <c r="M62" s="41"/>
      <c r="O62" s="61" t="str">
        <f t="shared" si="3"/>
        <v/>
      </c>
      <c r="P62" s="62" t="str">
        <f t="shared" si="4"/>
        <v/>
      </c>
      <c r="Q62" s="62" t="str">
        <f t="shared" si="5"/>
        <v/>
      </c>
      <c r="R62" s="62" t="str">
        <f t="shared" si="6"/>
        <v/>
      </c>
      <c r="S62" s="62" t="str">
        <f t="shared" si="7"/>
        <v/>
      </c>
      <c r="T62" s="62" t="str">
        <f t="shared" si="8"/>
        <v/>
      </c>
      <c r="U62" s="62" t="str">
        <f t="shared" si="9"/>
        <v/>
      </c>
      <c r="V62" s="62" t="str">
        <f t="shared" si="10"/>
        <v/>
      </c>
      <c r="W62" s="62" t="str">
        <f t="shared" si="11"/>
        <v/>
      </c>
      <c r="X62" s="62" t="str">
        <f t="shared" si="12"/>
        <v/>
      </c>
      <c r="Y62" s="62" t="str">
        <f t="shared" si="13"/>
        <v/>
      </c>
      <c r="Z62" s="62" t="str">
        <f t="shared" si="14"/>
        <v/>
      </c>
      <c r="AA62" s="62" t="str">
        <f t="shared" si="15"/>
        <v/>
      </c>
      <c r="AB62" s="62" t="str">
        <f t="shared" si="16"/>
        <v/>
      </c>
      <c r="AC62" s="62" t="str">
        <f t="shared" si="17"/>
        <v/>
      </c>
      <c r="AD62" s="62" t="str">
        <f t="shared" si="18"/>
        <v/>
      </c>
      <c r="AE62" s="62" t="str">
        <f t="shared" si="19"/>
        <v/>
      </c>
      <c r="AF62" s="62" t="str">
        <f t="shared" si="20"/>
        <v/>
      </c>
      <c r="AG62" s="62" t="str">
        <f t="shared" si="21"/>
        <v/>
      </c>
      <c r="AH62" s="62" t="str">
        <f t="shared" si="22"/>
        <v/>
      </c>
      <c r="AI62" s="62" t="str">
        <f t="shared" si="23"/>
        <v/>
      </c>
      <c r="AJ62" s="63" t="str">
        <f t="shared" si="24"/>
        <v/>
      </c>
      <c r="AK62" s="62" t="str">
        <f t="shared" si="25"/>
        <v/>
      </c>
      <c r="AL62" s="62" t="str">
        <f t="shared" si="26"/>
        <v/>
      </c>
      <c r="AM62" s="62" t="str">
        <f t="shared" si="27"/>
        <v/>
      </c>
      <c r="AN62" s="63" t="str">
        <f t="shared" si="28"/>
        <v/>
      </c>
      <c r="AO62" s="62" t="str">
        <f t="shared" si="29"/>
        <v/>
      </c>
      <c r="AP62" s="62" t="str">
        <f t="shared" si="30"/>
        <v/>
      </c>
      <c r="AQ62" s="62" t="str">
        <f t="shared" si="31"/>
        <v/>
      </c>
      <c r="AR62" s="62" t="str">
        <f t="shared" si="32"/>
        <v/>
      </c>
      <c r="AS62" s="62" t="str">
        <f t="shared" si="33"/>
        <v/>
      </c>
      <c r="AT62" s="62" t="str">
        <f t="shared" si="34"/>
        <v/>
      </c>
      <c r="AU62" s="62" t="str">
        <f t="shared" si="35"/>
        <v/>
      </c>
      <c r="AV62" s="62" t="str">
        <f t="shared" si="36"/>
        <v/>
      </c>
      <c r="AW62" s="62" t="str">
        <f t="shared" si="37"/>
        <v/>
      </c>
      <c r="AX62" s="62" t="str">
        <f t="shared" si="38"/>
        <v/>
      </c>
      <c r="AY62" s="62" t="str">
        <f t="shared" si="39"/>
        <v/>
      </c>
      <c r="AZ62" s="62" t="str">
        <f t="shared" si="40"/>
        <v/>
      </c>
      <c r="BA62" s="62" t="str">
        <f t="shared" si="41"/>
        <v/>
      </c>
      <c r="BB62" s="62" t="str">
        <f t="shared" si="42"/>
        <v/>
      </c>
      <c r="BC62" s="62" t="str">
        <f t="shared" si="43"/>
        <v/>
      </c>
      <c r="BD62" s="62" t="str">
        <f t="shared" si="44"/>
        <v/>
      </c>
      <c r="BE62" s="62" t="str">
        <f t="shared" si="45"/>
        <v/>
      </c>
      <c r="BF62" s="62" t="str">
        <f t="shared" si="46"/>
        <v/>
      </c>
      <c r="BG62" s="62" t="str">
        <f t="shared" si="47"/>
        <v/>
      </c>
      <c r="BH62" s="62" t="str">
        <f t="shared" si="48"/>
        <v/>
      </c>
      <c r="BI62" s="62" t="str">
        <f t="shared" si="49"/>
        <v/>
      </c>
      <c r="BJ62" s="62" t="str">
        <f t="shared" si="50"/>
        <v/>
      </c>
      <c r="BK62" s="62" t="str">
        <f t="shared" si="51"/>
        <v/>
      </c>
      <c r="BL62" s="62" t="str">
        <f t="shared" si="52"/>
        <v/>
      </c>
      <c r="BM62" s="64" t="str">
        <f t="shared" si="53"/>
        <v/>
      </c>
    </row>
    <row r="63" spans="1:65" hidden="1" x14ac:dyDescent="0.2">
      <c r="A63" s="37" t="s">
        <v>14</v>
      </c>
      <c r="B63" s="38"/>
      <c r="C63" s="87"/>
      <c r="D63" s="80"/>
      <c r="E63" s="39"/>
      <c r="F63" s="40"/>
      <c r="G63" s="101">
        <f t="shared" ref="G63" si="90">IF(AND((F63+E63)&lt;Startår,(F63+E63)&gt;100),Startår,F63+E63)</f>
        <v>0</v>
      </c>
      <c r="H63" s="41"/>
      <c r="I63" s="41"/>
      <c r="J63" s="71"/>
      <c r="K63" s="76"/>
      <c r="L63" s="41">
        <f t="shared" ref="L63" si="91">K63*I63/1000</f>
        <v>0</v>
      </c>
      <c r="M63" s="41"/>
      <c r="O63" s="61" t="str">
        <f t="shared" si="3"/>
        <v/>
      </c>
      <c r="P63" s="62" t="str">
        <f t="shared" si="4"/>
        <v/>
      </c>
      <c r="Q63" s="62" t="str">
        <f t="shared" si="5"/>
        <v/>
      </c>
      <c r="R63" s="62" t="str">
        <f t="shared" si="6"/>
        <v/>
      </c>
      <c r="S63" s="62" t="str">
        <f t="shared" si="7"/>
        <v/>
      </c>
      <c r="T63" s="62" t="str">
        <f t="shared" si="8"/>
        <v/>
      </c>
      <c r="U63" s="62" t="str">
        <f t="shared" si="9"/>
        <v/>
      </c>
      <c r="V63" s="62" t="str">
        <f t="shared" si="10"/>
        <v/>
      </c>
      <c r="W63" s="62" t="str">
        <f t="shared" si="11"/>
        <v/>
      </c>
      <c r="X63" s="62" t="str">
        <f t="shared" si="12"/>
        <v/>
      </c>
      <c r="Y63" s="62" t="str">
        <f t="shared" si="13"/>
        <v/>
      </c>
      <c r="Z63" s="62" t="str">
        <f t="shared" si="14"/>
        <v/>
      </c>
      <c r="AA63" s="62" t="str">
        <f t="shared" si="15"/>
        <v/>
      </c>
      <c r="AB63" s="62" t="str">
        <f t="shared" si="16"/>
        <v/>
      </c>
      <c r="AC63" s="62" t="str">
        <f t="shared" si="17"/>
        <v/>
      </c>
      <c r="AD63" s="62" t="str">
        <f t="shared" si="18"/>
        <v/>
      </c>
      <c r="AE63" s="62" t="str">
        <f t="shared" si="19"/>
        <v/>
      </c>
      <c r="AF63" s="62" t="str">
        <f t="shared" si="20"/>
        <v/>
      </c>
      <c r="AG63" s="62" t="str">
        <f t="shared" si="21"/>
        <v/>
      </c>
      <c r="AH63" s="62" t="str">
        <f t="shared" si="22"/>
        <v/>
      </c>
      <c r="AI63" s="62" t="str">
        <f t="shared" si="23"/>
        <v/>
      </c>
      <c r="AJ63" s="63" t="str">
        <f t="shared" si="24"/>
        <v/>
      </c>
      <c r="AK63" s="62" t="str">
        <f t="shared" si="25"/>
        <v/>
      </c>
      <c r="AL63" s="62" t="str">
        <f t="shared" si="26"/>
        <v/>
      </c>
      <c r="AM63" s="62" t="str">
        <f t="shared" si="27"/>
        <v/>
      </c>
      <c r="AN63" s="63" t="str">
        <f t="shared" si="28"/>
        <v/>
      </c>
      <c r="AO63" s="62" t="str">
        <f t="shared" si="29"/>
        <v/>
      </c>
      <c r="AP63" s="62" t="str">
        <f t="shared" si="30"/>
        <v/>
      </c>
      <c r="AQ63" s="62" t="str">
        <f t="shared" si="31"/>
        <v/>
      </c>
      <c r="AR63" s="62" t="str">
        <f t="shared" si="32"/>
        <v/>
      </c>
      <c r="AS63" s="62" t="str">
        <f t="shared" si="33"/>
        <v/>
      </c>
      <c r="AT63" s="62" t="str">
        <f t="shared" si="34"/>
        <v/>
      </c>
      <c r="AU63" s="62" t="str">
        <f t="shared" si="35"/>
        <v/>
      </c>
      <c r="AV63" s="62" t="str">
        <f t="shared" si="36"/>
        <v/>
      </c>
      <c r="AW63" s="62" t="str">
        <f t="shared" si="37"/>
        <v/>
      </c>
      <c r="AX63" s="62" t="str">
        <f t="shared" si="38"/>
        <v/>
      </c>
      <c r="AY63" s="62" t="str">
        <f t="shared" si="39"/>
        <v/>
      </c>
      <c r="AZ63" s="62" t="str">
        <f t="shared" si="40"/>
        <v/>
      </c>
      <c r="BA63" s="62" t="str">
        <f t="shared" si="41"/>
        <v/>
      </c>
      <c r="BB63" s="62" t="str">
        <f t="shared" si="42"/>
        <v/>
      </c>
      <c r="BC63" s="62" t="str">
        <f t="shared" si="43"/>
        <v/>
      </c>
      <c r="BD63" s="62" t="str">
        <f t="shared" si="44"/>
        <v/>
      </c>
      <c r="BE63" s="62" t="str">
        <f t="shared" si="45"/>
        <v/>
      </c>
      <c r="BF63" s="62" t="str">
        <f t="shared" si="46"/>
        <v/>
      </c>
      <c r="BG63" s="62" t="str">
        <f t="shared" si="47"/>
        <v/>
      </c>
      <c r="BH63" s="62" t="str">
        <f t="shared" si="48"/>
        <v/>
      </c>
      <c r="BI63" s="62" t="str">
        <f t="shared" si="49"/>
        <v/>
      </c>
      <c r="BJ63" s="62" t="str">
        <f t="shared" si="50"/>
        <v/>
      </c>
      <c r="BK63" s="62" t="str">
        <f t="shared" si="51"/>
        <v/>
      </c>
      <c r="BL63" s="62" t="str">
        <f t="shared" si="52"/>
        <v/>
      </c>
      <c r="BM63" s="64" t="str">
        <f t="shared" si="53"/>
        <v/>
      </c>
    </row>
    <row r="64" spans="1:65" hidden="1" x14ac:dyDescent="0.2">
      <c r="A64" s="37" t="s">
        <v>14</v>
      </c>
      <c r="B64" s="38"/>
      <c r="C64" s="87"/>
      <c r="D64" s="80"/>
      <c r="E64" s="39"/>
      <c r="F64" s="40"/>
      <c r="G64" s="101">
        <f t="shared" ref="G64" si="92">IF(AND((F64+E64)&lt;Startår,(F64+E64)&gt;100),Startår,F64+E64)</f>
        <v>0</v>
      </c>
      <c r="H64" s="41"/>
      <c r="I64" s="41"/>
      <c r="J64" s="71"/>
      <c r="K64" s="76"/>
      <c r="L64" s="41">
        <f t="shared" ref="L64" si="93">K64*I64/1000</f>
        <v>0</v>
      </c>
      <c r="M64" s="41"/>
      <c r="O64" s="61" t="str">
        <f t="shared" si="3"/>
        <v/>
      </c>
      <c r="P64" s="62" t="str">
        <f t="shared" si="4"/>
        <v/>
      </c>
      <c r="Q64" s="62" t="str">
        <f t="shared" si="5"/>
        <v/>
      </c>
      <c r="R64" s="62" t="str">
        <f t="shared" si="6"/>
        <v/>
      </c>
      <c r="S64" s="62" t="str">
        <f t="shared" si="7"/>
        <v/>
      </c>
      <c r="T64" s="62" t="str">
        <f t="shared" si="8"/>
        <v/>
      </c>
      <c r="U64" s="62" t="str">
        <f t="shared" si="9"/>
        <v/>
      </c>
      <c r="V64" s="62" t="str">
        <f t="shared" si="10"/>
        <v/>
      </c>
      <c r="W64" s="62" t="str">
        <f t="shared" si="11"/>
        <v/>
      </c>
      <c r="X64" s="62" t="str">
        <f t="shared" si="12"/>
        <v/>
      </c>
      <c r="Y64" s="62" t="str">
        <f t="shared" si="13"/>
        <v/>
      </c>
      <c r="Z64" s="62" t="str">
        <f t="shared" si="14"/>
        <v/>
      </c>
      <c r="AA64" s="62" t="str">
        <f t="shared" si="15"/>
        <v/>
      </c>
      <c r="AB64" s="62" t="str">
        <f t="shared" si="16"/>
        <v/>
      </c>
      <c r="AC64" s="62" t="str">
        <f t="shared" si="17"/>
        <v/>
      </c>
      <c r="AD64" s="62" t="str">
        <f t="shared" si="18"/>
        <v/>
      </c>
      <c r="AE64" s="62" t="str">
        <f t="shared" si="19"/>
        <v/>
      </c>
      <c r="AF64" s="62" t="str">
        <f t="shared" si="20"/>
        <v/>
      </c>
      <c r="AG64" s="62" t="str">
        <f t="shared" si="21"/>
        <v/>
      </c>
      <c r="AH64" s="62" t="str">
        <f t="shared" si="22"/>
        <v/>
      </c>
      <c r="AI64" s="62" t="str">
        <f t="shared" si="23"/>
        <v/>
      </c>
      <c r="AJ64" s="63" t="str">
        <f t="shared" si="24"/>
        <v/>
      </c>
      <c r="AK64" s="62" t="str">
        <f t="shared" si="25"/>
        <v/>
      </c>
      <c r="AL64" s="62" t="str">
        <f t="shared" si="26"/>
        <v/>
      </c>
      <c r="AM64" s="62" t="str">
        <f t="shared" si="27"/>
        <v/>
      </c>
      <c r="AN64" s="63" t="str">
        <f t="shared" si="28"/>
        <v/>
      </c>
      <c r="AO64" s="62" t="str">
        <f t="shared" si="29"/>
        <v/>
      </c>
      <c r="AP64" s="62" t="str">
        <f t="shared" si="30"/>
        <v/>
      </c>
      <c r="AQ64" s="62" t="str">
        <f t="shared" si="31"/>
        <v/>
      </c>
      <c r="AR64" s="62" t="str">
        <f t="shared" si="32"/>
        <v/>
      </c>
      <c r="AS64" s="62" t="str">
        <f t="shared" si="33"/>
        <v/>
      </c>
      <c r="AT64" s="62" t="str">
        <f t="shared" si="34"/>
        <v/>
      </c>
      <c r="AU64" s="62" t="str">
        <f t="shared" si="35"/>
        <v/>
      </c>
      <c r="AV64" s="62" t="str">
        <f t="shared" si="36"/>
        <v/>
      </c>
      <c r="AW64" s="62" t="str">
        <f t="shared" si="37"/>
        <v/>
      </c>
      <c r="AX64" s="62" t="str">
        <f t="shared" si="38"/>
        <v/>
      </c>
      <c r="AY64" s="62" t="str">
        <f t="shared" si="39"/>
        <v/>
      </c>
      <c r="AZ64" s="62" t="str">
        <f t="shared" si="40"/>
        <v/>
      </c>
      <c r="BA64" s="62" t="str">
        <f t="shared" si="41"/>
        <v/>
      </c>
      <c r="BB64" s="62" t="str">
        <f t="shared" si="42"/>
        <v/>
      </c>
      <c r="BC64" s="62" t="str">
        <f t="shared" si="43"/>
        <v/>
      </c>
      <c r="BD64" s="62" t="str">
        <f t="shared" si="44"/>
        <v/>
      </c>
      <c r="BE64" s="62" t="str">
        <f t="shared" si="45"/>
        <v/>
      </c>
      <c r="BF64" s="62" t="str">
        <f t="shared" si="46"/>
        <v/>
      </c>
      <c r="BG64" s="62" t="str">
        <f t="shared" si="47"/>
        <v/>
      </c>
      <c r="BH64" s="62" t="str">
        <f t="shared" si="48"/>
        <v/>
      </c>
      <c r="BI64" s="62" t="str">
        <f t="shared" si="49"/>
        <v/>
      </c>
      <c r="BJ64" s="62" t="str">
        <f t="shared" si="50"/>
        <v/>
      </c>
      <c r="BK64" s="62" t="str">
        <f t="shared" si="51"/>
        <v/>
      </c>
      <c r="BL64" s="62" t="str">
        <f t="shared" si="52"/>
        <v/>
      </c>
      <c r="BM64" s="64" t="str">
        <f t="shared" si="53"/>
        <v/>
      </c>
    </row>
    <row r="65" spans="1:65" hidden="1" x14ac:dyDescent="0.2">
      <c r="A65" s="37"/>
      <c r="B65" s="38"/>
      <c r="C65" s="87"/>
      <c r="D65" s="80"/>
      <c r="E65" s="39"/>
      <c r="F65" s="40"/>
      <c r="G65" s="101">
        <f>IF(AND((F65+E65)&lt;Startår,(F65+E65)&gt;100),Startår,F65+E65)</f>
        <v>0</v>
      </c>
      <c r="H65" s="41"/>
      <c r="I65" s="41"/>
      <c r="J65" s="71"/>
      <c r="K65" s="76"/>
      <c r="L65" s="41">
        <f>K65*I65/1000</f>
        <v>0</v>
      </c>
      <c r="M65" s="41"/>
      <c r="O65" s="61" t="str">
        <f t="shared" si="3"/>
        <v/>
      </c>
      <c r="P65" s="62" t="str">
        <f t="shared" si="4"/>
        <v/>
      </c>
      <c r="Q65" s="62" t="str">
        <f t="shared" si="5"/>
        <v/>
      </c>
      <c r="R65" s="62" t="str">
        <f t="shared" si="6"/>
        <v/>
      </c>
      <c r="S65" s="62" t="str">
        <f t="shared" si="7"/>
        <v/>
      </c>
      <c r="T65" s="62" t="str">
        <f t="shared" si="8"/>
        <v/>
      </c>
      <c r="U65" s="62" t="str">
        <f t="shared" si="9"/>
        <v/>
      </c>
      <c r="V65" s="62" t="str">
        <f t="shared" si="10"/>
        <v/>
      </c>
      <c r="W65" s="62" t="str">
        <f t="shared" si="11"/>
        <v/>
      </c>
      <c r="X65" s="62" t="str">
        <f t="shared" si="12"/>
        <v/>
      </c>
      <c r="Y65" s="62" t="str">
        <f t="shared" si="13"/>
        <v/>
      </c>
      <c r="Z65" s="62" t="str">
        <f t="shared" si="14"/>
        <v/>
      </c>
      <c r="AA65" s="62" t="str">
        <f t="shared" si="15"/>
        <v/>
      </c>
      <c r="AB65" s="62" t="str">
        <f t="shared" si="16"/>
        <v/>
      </c>
      <c r="AC65" s="62" t="str">
        <f t="shared" si="17"/>
        <v/>
      </c>
      <c r="AD65" s="62" t="str">
        <f t="shared" si="18"/>
        <v/>
      </c>
      <c r="AE65" s="62" t="str">
        <f t="shared" si="19"/>
        <v/>
      </c>
      <c r="AF65" s="62" t="str">
        <f t="shared" si="20"/>
        <v/>
      </c>
      <c r="AG65" s="62" t="str">
        <f t="shared" si="21"/>
        <v/>
      </c>
      <c r="AH65" s="62" t="str">
        <f t="shared" si="22"/>
        <v/>
      </c>
      <c r="AI65" s="62" t="str">
        <f t="shared" si="23"/>
        <v/>
      </c>
      <c r="AJ65" s="63" t="str">
        <f t="shared" si="24"/>
        <v/>
      </c>
      <c r="AK65" s="62" t="str">
        <f t="shared" si="25"/>
        <v/>
      </c>
      <c r="AL65" s="62" t="str">
        <f t="shared" si="26"/>
        <v/>
      </c>
      <c r="AM65" s="62" t="str">
        <f t="shared" si="27"/>
        <v/>
      </c>
      <c r="AN65" s="63" t="str">
        <f t="shared" si="28"/>
        <v/>
      </c>
      <c r="AO65" s="62" t="str">
        <f t="shared" si="29"/>
        <v/>
      </c>
      <c r="AP65" s="62" t="str">
        <f t="shared" si="30"/>
        <v/>
      </c>
      <c r="AQ65" s="62" t="str">
        <f t="shared" si="31"/>
        <v/>
      </c>
      <c r="AR65" s="62" t="str">
        <f t="shared" si="32"/>
        <v/>
      </c>
      <c r="AS65" s="62" t="str">
        <f t="shared" si="33"/>
        <v/>
      </c>
      <c r="AT65" s="62" t="str">
        <f t="shared" si="34"/>
        <v/>
      </c>
      <c r="AU65" s="62" t="str">
        <f t="shared" si="35"/>
        <v/>
      </c>
      <c r="AV65" s="62" t="str">
        <f t="shared" si="36"/>
        <v/>
      </c>
      <c r="AW65" s="62" t="str">
        <f t="shared" si="37"/>
        <v/>
      </c>
      <c r="AX65" s="62" t="str">
        <f t="shared" si="38"/>
        <v/>
      </c>
      <c r="AY65" s="62" t="str">
        <f t="shared" si="39"/>
        <v/>
      </c>
      <c r="AZ65" s="62" t="str">
        <f t="shared" si="40"/>
        <v/>
      </c>
      <c r="BA65" s="62" t="str">
        <f t="shared" si="41"/>
        <v/>
      </c>
      <c r="BB65" s="62" t="str">
        <f t="shared" si="42"/>
        <v/>
      </c>
      <c r="BC65" s="62" t="str">
        <f t="shared" si="43"/>
        <v/>
      </c>
      <c r="BD65" s="62" t="str">
        <f t="shared" si="44"/>
        <v/>
      </c>
      <c r="BE65" s="62" t="str">
        <f t="shared" si="45"/>
        <v/>
      </c>
      <c r="BF65" s="62" t="str">
        <f t="shared" si="46"/>
        <v/>
      </c>
      <c r="BG65" s="62" t="str">
        <f t="shared" si="47"/>
        <v/>
      </c>
      <c r="BH65" s="62" t="str">
        <f t="shared" si="48"/>
        <v/>
      </c>
      <c r="BI65" s="62" t="str">
        <f t="shared" si="49"/>
        <v/>
      </c>
      <c r="BJ65" s="62" t="str">
        <f t="shared" si="50"/>
        <v/>
      </c>
      <c r="BK65" s="62" t="str">
        <f t="shared" si="51"/>
        <v/>
      </c>
      <c r="BL65" s="62" t="str">
        <f t="shared" si="52"/>
        <v/>
      </c>
      <c r="BM65" s="64" t="str">
        <f t="shared" si="53"/>
        <v/>
      </c>
    </row>
    <row r="66" spans="1:65" hidden="1" x14ac:dyDescent="0.2">
      <c r="A66" s="37"/>
      <c r="B66" s="38"/>
      <c r="C66" s="87"/>
      <c r="D66" s="80"/>
      <c r="E66" s="39"/>
      <c r="F66" s="40"/>
      <c r="G66" s="101">
        <f>IF(AND((F66+E66)&lt;Startår,(F66+E66)&gt;100),Startår,F66+E66)</f>
        <v>0</v>
      </c>
      <c r="H66" s="41"/>
      <c r="I66" s="41"/>
      <c r="J66" s="71"/>
      <c r="K66" s="76"/>
      <c r="L66" s="41">
        <f>K66*I66/1000</f>
        <v>0</v>
      </c>
      <c r="M66" s="41"/>
      <c r="O66" s="61" t="str">
        <f t="shared" si="3"/>
        <v/>
      </c>
      <c r="P66" s="62" t="str">
        <f t="shared" si="4"/>
        <v/>
      </c>
      <c r="Q66" s="62" t="str">
        <f t="shared" si="5"/>
        <v/>
      </c>
      <c r="R66" s="62" t="str">
        <f t="shared" si="6"/>
        <v/>
      </c>
      <c r="S66" s="62" t="str">
        <f t="shared" si="7"/>
        <v/>
      </c>
      <c r="T66" s="62" t="str">
        <f t="shared" si="8"/>
        <v/>
      </c>
      <c r="U66" s="62" t="str">
        <f t="shared" si="9"/>
        <v/>
      </c>
      <c r="V66" s="62" t="str">
        <f t="shared" si="10"/>
        <v/>
      </c>
      <c r="W66" s="62" t="str">
        <f t="shared" si="11"/>
        <v/>
      </c>
      <c r="X66" s="62" t="str">
        <f t="shared" si="12"/>
        <v/>
      </c>
      <c r="Y66" s="62" t="str">
        <f t="shared" si="13"/>
        <v/>
      </c>
      <c r="Z66" s="62" t="str">
        <f t="shared" si="14"/>
        <v/>
      </c>
      <c r="AA66" s="62" t="str">
        <f t="shared" si="15"/>
        <v/>
      </c>
      <c r="AB66" s="62" t="str">
        <f t="shared" si="16"/>
        <v/>
      </c>
      <c r="AC66" s="62" t="str">
        <f t="shared" si="17"/>
        <v/>
      </c>
      <c r="AD66" s="62" t="str">
        <f t="shared" si="18"/>
        <v/>
      </c>
      <c r="AE66" s="62" t="str">
        <f t="shared" si="19"/>
        <v/>
      </c>
      <c r="AF66" s="62" t="str">
        <f t="shared" si="20"/>
        <v/>
      </c>
      <c r="AG66" s="62" t="str">
        <f t="shared" si="21"/>
        <v/>
      </c>
      <c r="AH66" s="62" t="str">
        <f t="shared" si="22"/>
        <v/>
      </c>
      <c r="AI66" s="62" t="str">
        <f t="shared" si="23"/>
        <v/>
      </c>
      <c r="AJ66" s="63" t="str">
        <f t="shared" si="24"/>
        <v/>
      </c>
      <c r="AK66" s="62" t="str">
        <f t="shared" si="25"/>
        <v/>
      </c>
      <c r="AL66" s="62" t="str">
        <f t="shared" si="26"/>
        <v/>
      </c>
      <c r="AM66" s="62" t="str">
        <f t="shared" si="27"/>
        <v/>
      </c>
      <c r="AN66" s="63" t="str">
        <f t="shared" si="28"/>
        <v/>
      </c>
      <c r="AO66" s="62" t="str">
        <f t="shared" si="29"/>
        <v/>
      </c>
      <c r="AP66" s="62" t="str">
        <f t="shared" si="30"/>
        <v/>
      </c>
      <c r="AQ66" s="62" t="str">
        <f t="shared" si="31"/>
        <v/>
      </c>
      <c r="AR66" s="62" t="str">
        <f t="shared" si="32"/>
        <v/>
      </c>
      <c r="AS66" s="62" t="str">
        <f t="shared" si="33"/>
        <v/>
      </c>
      <c r="AT66" s="62" t="str">
        <f t="shared" si="34"/>
        <v/>
      </c>
      <c r="AU66" s="62" t="str">
        <f t="shared" si="35"/>
        <v/>
      </c>
      <c r="AV66" s="62" t="str">
        <f t="shared" si="36"/>
        <v/>
      </c>
      <c r="AW66" s="62" t="str">
        <f t="shared" si="37"/>
        <v/>
      </c>
      <c r="AX66" s="62" t="str">
        <f t="shared" si="38"/>
        <v/>
      </c>
      <c r="AY66" s="62" t="str">
        <f t="shared" si="39"/>
        <v/>
      </c>
      <c r="AZ66" s="62" t="str">
        <f t="shared" si="40"/>
        <v/>
      </c>
      <c r="BA66" s="62" t="str">
        <f t="shared" si="41"/>
        <v/>
      </c>
      <c r="BB66" s="62" t="str">
        <f t="shared" si="42"/>
        <v/>
      </c>
      <c r="BC66" s="62" t="str">
        <f t="shared" si="43"/>
        <v/>
      </c>
      <c r="BD66" s="62" t="str">
        <f t="shared" si="44"/>
        <v/>
      </c>
      <c r="BE66" s="62" t="str">
        <f t="shared" si="45"/>
        <v/>
      </c>
      <c r="BF66" s="62" t="str">
        <f t="shared" si="46"/>
        <v/>
      </c>
      <c r="BG66" s="62" t="str">
        <f t="shared" si="47"/>
        <v/>
      </c>
      <c r="BH66" s="62" t="str">
        <f t="shared" si="48"/>
        <v/>
      </c>
      <c r="BI66" s="62" t="str">
        <f t="shared" si="49"/>
        <v/>
      </c>
      <c r="BJ66" s="62" t="str">
        <f t="shared" si="50"/>
        <v/>
      </c>
      <c r="BK66" s="62" t="str">
        <f t="shared" si="51"/>
        <v/>
      </c>
      <c r="BL66" s="62" t="str">
        <f t="shared" si="52"/>
        <v/>
      </c>
      <c r="BM66" s="64" t="str">
        <f t="shared" si="53"/>
        <v/>
      </c>
    </row>
    <row r="67" spans="1:65" x14ac:dyDescent="0.2">
      <c r="A67" s="21" t="s">
        <v>15</v>
      </c>
      <c r="B67" s="42"/>
      <c r="C67" s="86"/>
      <c r="D67" s="81"/>
      <c r="E67" s="43"/>
      <c r="F67" s="44"/>
      <c r="G67" s="70"/>
      <c r="H67" s="25"/>
      <c r="I67" s="25"/>
      <c r="J67" s="70"/>
      <c r="K67" s="75"/>
      <c r="L67" s="25"/>
      <c r="M67" s="25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</row>
    <row r="68" spans="1:65" x14ac:dyDescent="0.2">
      <c r="A68" s="37"/>
      <c r="B68" s="38" t="s">
        <v>16</v>
      </c>
      <c r="C68" s="87" t="s">
        <v>73</v>
      </c>
      <c r="D68" s="80" t="s">
        <v>294</v>
      </c>
      <c r="E68" s="39">
        <v>30</v>
      </c>
      <c r="F68" s="7">
        <v>2001</v>
      </c>
      <c r="G68" s="103">
        <f t="shared" ref="G68:G74" si="94">IF(AND((F68+E68)&lt;Startår,(F68+E68)&gt;100),Startår,F68+E68)</f>
        <v>2031</v>
      </c>
      <c r="H68" s="97" t="s">
        <v>93</v>
      </c>
      <c r="I68" s="97">
        <v>3500</v>
      </c>
      <c r="J68" s="98" t="str">
        <f>IF(D68='Förråd, källare, vind'!A3,"30455",IF(D68='Förråd, källare, vind'!A4,"30457",IF(D68='Förråd, källare, vind'!A5,"30475",IF(D68='Förråd, källare, vind'!A6,"30477",IF(D68='Förråd, källare, vind'!A7,"30485",IF(D68='Förråd, källare, vind'!A8,"30487",""))))))</f>
        <v>30455</v>
      </c>
      <c r="K68" s="99" t="str">
        <f>IF(D68='Förråd, källare, vind'!A3,"270",IF(D68='Förråd, källare, vind'!A4,"220",IF(D68='Förråd, källare, vind'!A5,"430",IF(D68='Förråd, källare, vind'!A6,"390",IF(D68='Förråd, källare, vind'!A7,"270",IF(D68='Förråd, källare, vind'!A8,"229","0"))))))</f>
        <v>270</v>
      </c>
      <c r="L68" s="97">
        <f t="shared" ref="L68:L74" si="95">K68*I68/1000</f>
        <v>945</v>
      </c>
      <c r="M68" s="97"/>
      <c r="O68" s="61" t="str">
        <f t="shared" si="3"/>
        <v/>
      </c>
      <c r="P68" s="62" t="str">
        <f t="shared" si="4"/>
        <v/>
      </c>
      <c r="Q68" s="62" t="str">
        <f t="shared" si="5"/>
        <v/>
      </c>
      <c r="R68" s="62" t="str">
        <f t="shared" si="6"/>
        <v/>
      </c>
      <c r="S68" s="62" t="str">
        <f t="shared" si="7"/>
        <v/>
      </c>
      <c r="T68" s="62" t="str">
        <f t="shared" si="8"/>
        <v/>
      </c>
      <c r="U68" s="62" t="str">
        <f t="shared" si="9"/>
        <v/>
      </c>
      <c r="V68" s="62">
        <f t="shared" si="10"/>
        <v>945</v>
      </c>
      <c r="W68" s="62" t="str">
        <f t="shared" si="11"/>
        <v/>
      </c>
      <c r="X68" s="62" t="str">
        <f t="shared" si="12"/>
        <v/>
      </c>
      <c r="Y68" s="62" t="str">
        <f t="shared" si="13"/>
        <v/>
      </c>
      <c r="Z68" s="62" t="str">
        <f t="shared" si="14"/>
        <v/>
      </c>
      <c r="AA68" s="62" t="str">
        <f t="shared" si="15"/>
        <v/>
      </c>
      <c r="AB68" s="62" t="str">
        <f t="shared" si="16"/>
        <v/>
      </c>
      <c r="AC68" s="62" t="str">
        <f t="shared" si="17"/>
        <v/>
      </c>
      <c r="AD68" s="62" t="str">
        <f t="shared" si="18"/>
        <v/>
      </c>
      <c r="AE68" s="62" t="str">
        <f t="shared" si="19"/>
        <v/>
      </c>
      <c r="AF68" s="62" t="str">
        <f t="shared" si="20"/>
        <v/>
      </c>
      <c r="AG68" s="62" t="str">
        <f t="shared" si="21"/>
        <v/>
      </c>
      <c r="AH68" s="62" t="str">
        <f t="shared" si="22"/>
        <v/>
      </c>
      <c r="AI68" s="62" t="str">
        <f t="shared" si="23"/>
        <v/>
      </c>
      <c r="AJ68" s="63" t="str">
        <f t="shared" si="24"/>
        <v/>
      </c>
      <c r="AK68" s="62" t="str">
        <f t="shared" si="25"/>
        <v/>
      </c>
      <c r="AL68" s="62" t="str">
        <f t="shared" si="26"/>
        <v/>
      </c>
      <c r="AM68" s="62" t="str">
        <f t="shared" si="27"/>
        <v/>
      </c>
      <c r="AN68" s="63" t="str">
        <f t="shared" si="28"/>
        <v/>
      </c>
      <c r="AO68" s="62" t="str">
        <f t="shared" si="29"/>
        <v/>
      </c>
      <c r="AP68" s="62" t="str">
        <f t="shared" si="30"/>
        <v/>
      </c>
      <c r="AQ68" s="62" t="str">
        <f t="shared" si="31"/>
        <v/>
      </c>
      <c r="AR68" s="62" t="str">
        <f t="shared" si="32"/>
        <v/>
      </c>
      <c r="AS68" s="62" t="str">
        <f t="shared" si="33"/>
        <v/>
      </c>
      <c r="AT68" s="62" t="str">
        <f t="shared" si="34"/>
        <v/>
      </c>
      <c r="AU68" s="62" t="str">
        <f t="shared" si="35"/>
        <v/>
      </c>
      <c r="AV68" s="62" t="str">
        <f t="shared" si="36"/>
        <v/>
      </c>
      <c r="AW68" s="62" t="str">
        <f t="shared" si="37"/>
        <v/>
      </c>
      <c r="AX68" s="62" t="str">
        <f t="shared" si="38"/>
        <v/>
      </c>
      <c r="AY68" s="62" t="str">
        <f t="shared" si="39"/>
        <v/>
      </c>
      <c r="AZ68" s="62">
        <f t="shared" si="40"/>
        <v>945</v>
      </c>
      <c r="BA68" s="62" t="str">
        <f t="shared" si="41"/>
        <v/>
      </c>
      <c r="BB68" s="62" t="str">
        <f t="shared" si="42"/>
        <v/>
      </c>
      <c r="BC68" s="62" t="str">
        <f t="shared" si="43"/>
        <v/>
      </c>
      <c r="BD68" s="62" t="str">
        <f t="shared" si="44"/>
        <v/>
      </c>
      <c r="BE68" s="62" t="str">
        <f t="shared" si="45"/>
        <v/>
      </c>
      <c r="BF68" s="62" t="str">
        <f t="shared" si="46"/>
        <v/>
      </c>
      <c r="BG68" s="62" t="str">
        <f t="shared" si="47"/>
        <v/>
      </c>
      <c r="BH68" s="62" t="str">
        <f t="shared" si="48"/>
        <v/>
      </c>
      <c r="BI68" s="62" t="str">
        <f t="shared" si="49"/>
        <v/>
      </c>
      <c r="BJ68" s="62" t="str">
        <f t="shared" si="50"/>
        <v/>
      </c>
      <c r="BK68" s="62" t="str">
        <f t="shared" si="51"/>
        <v/>
      </c>
      <c r="BL68" s="62" t="str">
        <f t="shared" si="52"/>
        <v/>
      </c>
      <c r="BM68" s="64" t="str">
        <f t="shared" si="53"/>
        <v/>
      </c>
    </row>
    <row r="69" spans="1:65" x14ac:dyDescent="0.2">
      <c r="A69" s="37"/>
      <c r="B69" s="38" t="s">
        <v>17</v>
      </c>
      <c r="C69" s="87" t="s">
        <v>74</v>
      </c>
      <c r="D69" s="80" t="s">
        <v>275</v>
      </c>
      <c r="E69" s="39">
        <v>25</v>
      </c>
      <c r="F69" s="40">
        <v>2019</v>
      </c>
      <c r="G69" s="102">
        <f t="shared" si="94"/>
        <v>2044</v>
      </c>
      <c r="H69" s="97" t="s">
        <v>20</v>
      </c>
      <c r="I69" s="112">
        <v>220</v>
      </c>
      <c r="J69" s="98" t="str">
        <f>IF(D69='Förråd, källare, vind'!B3,"63611",IF(D69='Förråd, källare, vind'!B4,"63613",IF(D69='Förråd, källare, vind'!B5,"63621",IF(D69='Förråd, källare, vind'!B6,"63622",IF(D69='Förråd, källare, vind'!B7,"63623",IF(D69='Förråd, källare, vind'!B8,"63624",IF(D69='Förråd, källare, vind'!B9,"63626",IF(D69='Förråd, källare, vind'!B10,"63671",IF(D69='Förråd, källare, vind'!B11,"63673",IF(D69='Förråd, källare, vind'!B12,"63691",IF(D69='Förråd, källare, vind'!B13,"63694","")))))))))))</f>
        <v>63691</v>
      </c>
      <c r="K69" s="99" t="str">
        <f>IF(D69='Förråd, källare, vind'!B3,"580",IF(D69='Förråd, källare, vind'!B4,"870",IF(D69='Förråd, källare, vind'!B5,"2740",IF(D69='Förråd, källare, vind'!B6,"4060",IF(D69='Förråd, källare, vind'!B7,"2670",IF(D69='Förråd, källare, vind'!B8,"3430",IF(D69='Förråd, källare, vind'!B9,"3610",IF(D69='Förråd, källare, vind'!B10,"1950",IF(D69='Förråd, källare, vind'!B11,"2810",IF(D69='Förråd, källare, vind'!B12,"3390",IF(D69='Förråd, källare, vind'!B13,"4210","0")))))))))))</f>
        <v>3390</v>
      </c>
      <c r="L69" s="97">
        <f t="shared" si="95"/>
        <v>745.8</v>
      </c>
      <c r="M69" s="97"/>
      <c r="O69" s="61" t="str">
        <f t="shared" si="3"/>
        <v/>
      </c>
      <c r="P69" s="62" t="str">
        <f t="shared" si="4"/>
        <v/>
      </c>
      <c r="Q69" s="62" t="str">
        <f t="shared" si="5"/>
        <v/>
      </c>
      <c r="R69" s="62" t="str">
        <f t="shared" si="6"/>
        <v/>
      </c>
      <c r="S69" s="62" t="str">
        <f t="shared" si="7"/>
        <v/>
      </c>
      <c r="T69" s="62" t="str">
        <f t="shared" si="8"/>
        <v/>
      </c>
      <c r="U69" s="62" t="str">
        <f t="shared" si="9"/>
        <v/>
      </c>
      <c r="V69" s="62" t="str">
        <f t="shared" si="10"/>
        <v/>
      </c>
      <c r="W69" s="62" t="str">
        <f t="shared" si="11"/>
        <v/>
      </c>
      <c r="X69" s="62" t="str">
        <f t="shared" si="12"/>
        <v/>
      </c>
      <c r="Y69" s="62" t="str">
        <f t="shared" si="13"/>
        <v/>
      </c>
      <c r="Z69" s="62" t="str">
        <f t="shared" si="14"/>
        <v/>
      </c>
      <c r="AA69" s="62" t="str">
        <f t="shared" si="15"/>
        <v/>
      </c>
      <c r="AB69" s="62" t="str">
        <f t="shared" si="16"/>
        <v/>
      </c>
      <c r="AC69" s="62" t="str">
        <f t="shared" si="17"/>
        <v/>
      </c>
      <c r="AD69" s="62" t="str">
        <f t="shared" si="18"/>
        <v/>
      </c>
      <c r="AE69" s="62" t="str">
        <f t="shared" si="19"/>
        <v/>
      </c>
      <c r="AF69" s="62" t="str">
        <f t="shared" si="20"/>
        <v/>
      </c>
      <c r="AG69" s="62" t="str">
        <f t="shared" si="21"/>
        <v/>
      </c>
      <c r="AH69" s="62" t="str">
        <f t="shared" si="22"/>
        <v/>
      </c>
      <c r="AI69" s="62">
        <f t="shared" si="23"/>
        <v>745.8</v>
      </c>
      <c r="AJ69" s="63" t="str">
        <f t="shared" si="24"/>
        <v/>
      </c>
      <c r="AK69" s="62" t="str">
        <f t="shared" si="25"/>
        <v/>
      </c>
      <c r="AL69" s="62" t="str">
        <f t="shared" si="26"/>
        <v/>
      </c>
      <c r="AM69" s="62" t="str">
        <f t="shared" si="27"/>
        <v/>
      </c>
      <c r="AN69" s="63" t="str">
        <f t="shared" si="28"/>
        <v/>
      </c>
      <c r="AO69" s="62" t="str">
        <f t="shared" si="29"/>
        <v/>
      </c>
      <c r="AP69" s="62" t="str">
        <f t="shared" si="30"/>
        <v/>
      </c>
      <c r="AQ69" s="62" t="str">
        <f t="shared" si="31"/>
        <v/>
      </c>
      <c r="AR69" s="62" t="str">
        <f t="shared" si="32"/>
        <v/>
      </c>
      <c r="AS69" s="62" t="str">
        <f t="shared" si="33"/>
        <v/>
      </c>
      <c r="AT69" s="62" t="str">
        <f t="shared" si="34"/>
        <v/>
      </c>
      <c r="AU69" s="62" t="str">
        <f t="shared" si="35"/>
        <v/>
      </c>
      <c r="AV69" s="62" t="str">
        <f t="shared" si="36"/>
        <v/>
      </c>
      <c r="AW69" s="62" t="str">
        <f t="shared" si="37"/>
        <v/>
      </c>
      <c r="AX69" s="62" t="str">
        <f t="shared" si="38"/>
        <v/>
      </c>
      <c r="AY69" s="62" t="str">
        <f t="shared" si="39"/>
        <v/>
      </c>
      <c r="AZ69" s="62" t="str">
        <f t="shared" si="40"/>
        <v/>
      </c>
      <c r="BA69" s="62" t="str">
        <f t="shared" si="41"/>
        <v/>
      </c>
      <c r="BB69" s="62" t="str">
        <f t="shared" si="42"/>
        <v/>
      </c>
      <c r="BC69" s="62" t="str">
        <f t="shared" si="43"/>
        <v/>
      </c>
      <c r="BD69" s="62" t="str">
        <f t="shared" si="44"/>
        <v/>
      </c>
      <c r="BE69" s="62" t="str">
        <f t="shared" si="45"/>
        <v/>
      </c>
      <c r="BF69" s="62" t="str">
        <f t="shared" si="46"/>
        <v/>
      </c>
      <c r="BG69" s="62" t="str">
        <f t="shared" si="47"/>
        <v/>
      </c>
      <c r="BH69" s="62">
        <f t="shared" si="48"/>
        <v>745.8</v>
      </c>
      <c r="BI69" s="62" t="str">
        <f t="shared" si="49"/>
        <v/>
      </c>
      <c r="BJ69" s="62" t="str">
        <f t="shared" si="50"/>
        <v/>
      </c>
      <c r="BK69" s="62" t="str">
        <f t="shared" si="51"/>
        <v/>
      </c>
      <c r="BL69" s="62" t="str">
        <f t="shared" si="52"/>
        <v/>
      </c>
      <c r="BM69" s="64" t="str">
        <f t="shared" si="53"/>
        <v/>
      </c>
    </row>
    <row r="70" spans="1:65" x14ac:dyDescent="0.2">
      <c r="A70" s="37"/>
      <c r="B70" s="38" t="s">
        <v>651</v>
      </c>
      <c r="C70" s="87" t="s">
        <v>652</v>
      </c>
      <c r="D70" s="80"/>
      <c r="E70" s="39">
        <v>40</v>
      </c>
      <c r="F70" s="40">
        <v>2001</v>
      </c>
      <c r="G70" s="102">
        <f t="shared" si="94"/>
        <v>2041</v>
      </c>
      <c r="H70" s="97" t="s">
        <v>20</v>
      </c>
      <c r="I70" s="97">
        <v>146</v>
      </c>
      <c r="J70" s="98" t="s">
        <v>509</v>
      </c>
      <c r="K70" s="99">
        <v>17000</v>
      </c>
      <c r="L70" s="97">
        <f t="shared" si="95"/>
        <v>2482</v>
      </c>
      <c r="M70" s="97"/>
      <c r="O70" s="61" t="str">
        <f t="shared" si="3"/>
        <v/>
      </c>
      <c r="P70" s="62" t="str">
        <f t="shared" si="4"/>
        <v/>
      </c>
      <c r="Q70" s="62" t="str">
        <f t="shared" si="5"/>
        <v/>
      </c>
      <c r="R70" s="62" t="str">
        <f t="shared" si="6"/>
        <v/>
      </c>
      <c r="S70" s="62" t="str">
        <f t="shared" si="7"/>
        <v/>
      </c>
      <c r="T70" s="62" t="str">
        <f t="shared" si="8"/>
        <v/>
      </c>
      <c r="U70" s="62" t="str">
        <f t="shared" si="9"/>
        <v/>
      </c>
      <c r="V70" s="62" t="str">
        <f t="shared" si="10"/>
        <v/>
      </c>
      <c r="W70" s="62" t="str">
        <f t="shared" si="11"/>
        <v/>
      </c>
      <c r="X70" s="62" t="str">
        <f t="shared" si="12"/>
        <v/>
      </c>
      <c r="Y70" s="62" t="str">
        <f t="shared" si="13"/>
        <v/>
      </c>
      <c r="Z70" s="62" t="str">
        <f t="shared" si="14"/>
        <v/>
      </c>
      <c r="AA70" s="62" t="str">
        <f t="shared" si="15"/>
        <v/>
      </c>
      <c r="AB70" s="62" t="str">
        <f t="shared" si="16"/>
        <v/>
      </c>
      <c r="AC70" s="62" t="str">
        <f t="shared" si="17"/>
        <v/>
      </c>
      <c r="AD70" s="62" t="str">
        <f t="shared" si="18"/>
        <v/>
      </c>
      <c r="AE70" s="62" t="str">
        <f t="shared" si="19"/>
        <v/>
      </c>
      <c r="AF70" s="62">
        <f t="shared" si="20"/>
        <v>2482</v>
      </c>
      <c r="AG70" s="62" t="str">
        <f t="shared" si="21"/>
        <v/>
      </c>
      <c r="AH70" s="62" t="str">
        <f t="shared" si="22"/>
        <v/>
      </c>
      <c r="AI70" s="62" t="str">
        <f t="shared" si="23"/>
        <v/>
      </c>
      <c r="AJ70" s="63" t="str">
        <f t="shared" si="24"/>
        <v/>
      </c>
      <c r="AK70" s="62" t="str">
        <f t="shared" si="25"/>
        <v/>
      </c>
      <c r="AL70" s="62" t="str">
        <f t="shared" si="26"/>
        <v/>
      </c>
      <c r="AM70" s="62" t="str">
        <f t="shared" si="27"/>
        <v/>
      </c>
      <c r="AN70" s="63" t="str">
        <f t="shared" si="28"/>
        <v/>
      </c>
      <c r="AO70" s="62" t="str">
        <f t="shared" si="29"/>
        <v/>
      </c>
      <c r="AP70" s="62" t="str">
        <f t="shared" si="30"/>
        <v/>
      </c>
      <c r="AQ70" s="62" t="str">
        <f t="shared" si="31"/>
        <v/>
      </c>
      <c r="AR70" s="62" t="str">
        <f t="shared" si="32"/>
        <v/>
      </c>
      <c r="AS70" s="62" t="str">
        <f t="shared" si="33"/>
        <v/>
      </c>
      <c r="AT70" s="62" t="str">
        <f t="shared" si="34"/>
        <v/>
      </c>
      <c r="AU70" s="62" t="str">
        <f t="shared" si="35"/>
        <v/>
      </c>
      <c r="AV70" s="62" t="str">
        <f t="shared" si="36"/>
        <v/>
      </c>
      <c r="AW70" s="62" t="str">
        <f t="shared" si="37"/>
        <v/>
      </c>
      <c r="AX70" s="62" t="str">
        <f t="shared" si="38"/>
        <v/>
      </c>
      <c r="AY70" s="62" t="str">
        <f t="shared" si="39"/>
        <v/>
      </c>
      <c r="AZ70" s="62" t="str">
        <f t="shared" si="40"/>
        <v/>
      </c>
      <c r="BA70" s="62" t="str">
        <f t="shared" si="41"/>
        <v/>
      </c>
      <c r="BB70" s="62" t="str">
        <f t="shared" si="42"/>
        <v/>
      </c>
      <c r="BC70" s="62" t="str">
        <f t="shared" si="43"/>
        <v/>
      </c>
      <c r="BD70" s="62" t="str">
        <f t="shared" si="44"/>
        <v/>
      </c>
      <c r="BE70" s="62" t="str">
        <f t="shared" si="45"/>
        <v/>
      </c>
      <c r="BF70" s="62" t="str">
        <f t="shared" si="46"/>
        <v/>
      </c>
      <c r="BG70" s="62" t="str">
        <f t="shared" si="47"/>
        <v/>
      </c>
      <c r="BH70" s="62" t="str">
        <f t="shared" si="48"/>
        <v/>
      </c>
      <c r="BI70" s="62" t="str">
        <f t="shared" si="49"/>
        <v/>
      </c>
      <c r="BJ70" s="62" t="str">
        <f t="shared" si="50"/>
        <v/>
      </c>
      <c r="BK70" s="62" t="str">
        <f t="shared" si="51"/>
        <v/>
      </c>
      <c r="BL70" s="62" t="str">
        <f t="shared" si="52"/>
        <v/>
      </c>
      <c r="BM70" s="64" t="str">
        <f t="shared" si="53"/>
        <v/>
      </c>
    </row>
    <row r="71" spans="1:65" hidden="1" x14ac:dyDescent="0.2">
      <c r="A71" s="37"/>
      <c r="B71" s="38"/>
      <c r="C71" s="87"/>
      <c r="D71" s="80"/>
      <c r="E71" s="39"/>
      <c r="F71" s="40"/>
      <c r="G71" s="73">
        <f t="shared" si="94"/>
        <v>0</v>
      </c>
      <c r="H71" s="41"/>
      <c r="I71" s="41"/>
      <c r="J71" s="71"/>
      <c r="K71" s="76"/>
      <c r="L71" s="41">
        <f t="shared" si="95"/>
        <v>0</v>
      </c>
      <c r="M71" s="41"/>
      <c r="O71" s="61" t="str">
        <f t="shared" si="3"/>
        <v/>
      </c>
      <c r="P71" s="62" t="str">
        <f t="shared" si="4"/>
        <v/>
      </c>
      <c r="Q71" s="62" t="str">
        <f t="shared" si="5"/>
        <v/>
      </c>
      <c r="R71" s="62" t="str">
        <f t="shared" si="6"/>
        <v/>
      </c>
      <c r="S71" s="62" t="str">
        <f t="shared" si="7"/>
        <v/>
      </c>
      <c r="T71" s="62" t="str">
        <f t="shared" si="8"/>
        <v/>
      </c>
      <c r="U71" s="62" t="str">
        <f t="shared" si="9"/>
        <v/>
      </c>
      <c r="V71" s="62" t="str">
        <f t="shared" si="10"/>
        <v/>
      </c>
      <c r="W71" s="62" t="str">
        <f t="shared" si="11"/>
        <v/>
      </c>
      <c r="X71" s="62" t="str">
        <f t="shared" si="12"/>
        <v/>
      </c>
      <c r="Y71" s="62" t="str">
        <f t="shared" si="13"/>
        <v/>
      </c>
      <c r="Z71" s="62" t="str">
        <f t="shared" si="14"/>
        <v/>
      </c>
      <c r="AA71" s="62" t="str">
        <f t="shared" si="15"/>
        <v/>
      </c>
      <c r="AB71" s="62" t="str">
        <f t="shared" si="16"/>
        <v/>
      </c>
      <c r="AC71" s="62" t="str">
        <f t="shared" si="17"/>
        <v/>
      </c>
      <c r="AD71" s="62" t="str">
        <f t="shared" si="18"/>
        <v/>
      </c>
      <c r="AE71" s="62" t="str">
        <f t="shared" si="19"/>
        <v/>
      </c>
      <c r="AF71" s="62" t="str">
        <f t="shared" si="20"/>
        <v/>
      </c>
      <c r="AG71" s="62" t="str">
        <f t="shared" si="21"/>
        <v/>
      </c>
      <c r="AH71" s="62" t="str">
        <f t="shared" si="22"/>
        <v/>
      </c>
      <c r="AI71" s="62" t="str">
        <f t="shared" si="23"/>
        <v/>
      </c>
      <c r="AJ71" s="63" t="str">
        <f t="shared" si="24"/>
        <v/>
      </c>
      <c r="AK71" s="62" t="str">
        <f t="shared" si="25"/>
        <v/>
      </c>
      <c r="AL71" s="62" t="str">
        <f t="shared" si="26"/>
        <v/>
      </c>
      <c r="AM71" s="62" t="str">
        <f t="shared" si="27"/>
        <v/>
      </c>
      <c r="AN71" s="63" t="str">
        <f t="shared" si="28"/>
        <v/>
      </c>
      <c r="AO71" s="62" t="str">
        <f t="shared" si="29"/>
        <v/>
      </c>
      <c r="AP71" s="62" t="str">
        <f t="shared" si="30"/>
        <v/>
      </c>
      <c r="AQ71" s="62" t="str">
        <f t="shared" si="31"/>
        <v/>
      </c>
      <c r="AR71" s="62" t="str">
        <f t="shared" si="32"/>
        <v/>
      </c>
      <c r="AS71" s="62" t="str">
        <f t="shared" si="33"/>
        <v/>
      </c>
      <c r="AT71" s="62" t="str">
        <f t="shared" si="34"/>
        <v/>
      </c>
      <c r="AU71" s="62" t="str">
        <f t="shared" si="35"/>
        <v/>
      </c>
      <c r="AV71" s="62" t="str">
        <f t="shared" si="36"/>
        <v/>
      </c>
      <c r="AW71" s="62" t="str">
        <f t="shared" si="37"/>
        <v/>
      </c>
      <c r="AX71" s="62" t="str">
        <f t="shared" si="38"/>
        <v/>
      </c>
      <c r="AY71" s="62" t="str">
        <f t="shared" si="39"/>
        <v/>
      </c>
      <c r="AZ71" s="62" t="str">
        <f t="shared" si="40"/>
        <v/>
      </c>
      <c r="BA71" s="62" t="str">
        <f t="shared" si="41"/>
        <v/>
      </c>
      <c r="BB71" s="62" t="str">
        <f t="shared" si="42"/>
        <v/>
      </c>
      <c r="BC71" s="62" t="str">
        <f t="shared" si="43"/>
        <v/>
      </c>
      <c r="BD71" s="62" t="str">
        <f t="shared" si="44"/>
        <v/>
      </c>
      <c r="BE71" s="62" t="str">
        <f t="shared" si="45"/>
        <v/>
      </c>
      <c r="BF71" s="62" t="str">
        <f t="shared" si="46"/>
        <v/>
      </c>
      <c r="BG71" s="62" t="str">
        <f t="shared" si="47"/>
        <v/>
      </c>
      <c r="BH71" s="62" t="str">
        <f t="shared" si="48"/>
        <v/>
      </c>
      <c r="BI71" s="62" t="str">
        <f t="shared" si="49"/>
        <v/>
      </c>
      <c r="BJ71" s="62" t="str">
        <f t="shared" si="50"/>
        <v/>
      </c>
      <c r="BK71" s="62" t="str">
        <f t="shared" si="51"/>
        <v/>
      </c>
      <c r="BL71" s="62" t="str">
        <f t="shared" si="52"/>
        <v/>
      </c>
      <c r="BM71" s="64" t="str">
        <f t="shared" si="53"/>
        <v/>
      </c>
    </row>
    <row r="72" spans="1:65" hidden="1" x14ac:dyDescent="0.2">
      <c r="A72" s="37"/>
      <c r="B72" s="38"/>
      <c r="C72" s="87"/>
      <c r="D72" s="80"/>
      <c r="E72" s="39"/>
      <c r="F72" s="40"/>
      <c r="G72" s="73">
        <f t="shared" si="94"/>
        <v>0</v>
      </c>
      <c r="H72" s="41"/>
      <c r="I72" s="41"/>
      <c r="J72" s="71"/>
      <c r="K72" s="76"/>
      <c r="L72" s="41">
        <f t="shared" si="95"/>
        <v>0</v>
      </c>
      <c r="M72" s="41"/>
      <c r="O72" s="61" t="str">
        <f t="shared" si="3"/>
        <v/>
      </c>
      <c r="P72" s="62" t="str">
        <f t="shared" si="4"/>
        <v/>
      </c>
      <c r="Q72" s="62" t="str">
        <f t="shared" si="5"/>
        <v/>
      </c>
      <c r="R72" s="62" t="str">
        <f t="shared" si="6"/>
        <v/>
      </c>
      <c r="S72" s="62" t="str">
        <f t="shared" si="7"/>
        <v/>
      </c>
      <c r="T72" s="62" t="str">
        <f t="shared" si="8"/>
        <v/>
      </c>
      <c r="U72" s="62" t="str">
        <f t="shared" si="9"/>
        <v/>
      </c>
      <c r="V72" s="62" t="str">
        <f t="shared" si="10"/>
        <v/>
      </c>
      <c r="W72" s="62" t="str">
        <f t="shared" si="11"/>
        <v/>
      </c>
      <c r="X72" s="62" t="str">
        <f t="shared" si="12"/>
        <v/>
      </c>
      <c r="Y72" s="62" t="str">
        <f t="shared" si="13"/>
        <v/>
      </c>
      <c r="Z72" s="62" t="str">
        <f t="shared" si="14"/>
        <v/>
      </c>
      <c r="AA72" s="62" t="str">
        <f t="shared" si="15"/>
        <v/>
      </c>
      <c r="AB72" s="62" t="str">
        <f t="shared" si="16"/>
        <v/>
      </c>
      <c r="AC72" s="62" t="str">
        <f t="shared" si="17"/>
        <v/>
      </c>
      <c r="AD72" s="62" t="str">
        <f t="shared" si="18"/>
        <v/>
      </c>
      <c r="AE72" s="62" t="str">
        <f t="shared" si="19"/>
        <v/>
      </c>
      <c r="AF72" s="62" t="str">
        <f t="shared" si="20"/>
        <v/>
      </c>
      <c r="AG72" s="62" t="str">
        <f t="shared" si="21"/>
        <v/>
      </c>
      <c r="AH72" s="62" t="str">
        <f t="shared" si="22"/>
        <v/>
      </c>
      <c r="AI72" s="62" t="str">
        <f t="shared" si="23"/>
        <v/>
      </c>
      <c r="AJ72" s="63" t="str">
        <f t="shared" si="24"/>
        <v/>
      </c>
      <c r="AK72" s="62" t="str">
        <f t="shared" si="25"/>
        <v/>
      </c>
      <c r="AL72" s="62" t="str">
        <f t="shared" si="26"/>
        <v/>
      </c>
      <c r="AM72" s="62" t="str">
        <f t="shared" si="27"/>
        <v/>
      </c>
      <c r="AN72" s="63" t="str">
        <f t="shared" si="28"/>
        <v/>
      </c>
      <c r="AO72" s="62" t="str">
        <f t="shared" si="29"/>
        <v/>
      </c>
      <c r="AP72" s="62" t="str">
        <f t="shared" si="30"/>
        <v/>
      </c>
      <c r="AQ72" s="62" t="str">
        <f t="shared" si="31"/>
        <v/>
      </c>
      <c r="AR72" s="62" t="str">
        <f t="shared" si="32"/>
        <v/>
      </c>
      <c r="AS72" s="62" t="str">
        <f t="shared" si="33"/>
        <v/>
      </c>
      <c r="AT72" s="62" t="str">
        <f t="shared" si="34"/>
        <v/>
      </c>
      <c r="AU72" s="62" t="str">
        <f t="shared" si="35"/>
        <v/>
      </c>
      <c r="AV72" s="62" t="str">
        <f t="shared" si="36"/>
        <v/>
      </c>
      <c r="AW72" s="62" t="str">
        <f t="shared" si="37"/>
        <v/>
      </c>
      <c r="AX72" s="62" t="str">
        <f t="shared" si="38"/>
        <v/>
      </c>
      <c r="AY72" s="62" t="str">
        <f t="shared" si="39"/>
        <v/>
      </c>
      <c r="AZ72" s="62" t="str">
        <f t="shared" si="40"/>
        <v/>
      </c>
      <c r="BA72" s="62" t="str">
        <f t="shared" si="41"/>
        <v/>
      </c>
      <c r="BB72" s="62" t="str">
        <f t="shared" si="42"/>
        <v/>
      </c>
      <c r="BC72" s="62" t="str">
        <f t="shared" si="43"/>
        <v/>
      </c>
      <c r="BD72" s="62" t="str">
        <f t="shared" si="44"/>
        <v/>
      </c>
      <c r="BE72" s="62" t="str">
        <f t="shared" si="45"/>
        <v/>
      </c>
      <c r="BF72" s="62" t="str">
        <f t="shared" si="46"/>
        <v/>
      </c>
      <c r="BG72" s="62" t="str">
        <f t="shared" si="47"/>
        <v/>
      </c>
      <c r="BH72" s="62" t="str">
        <f t="shared" si="48"/>
        <v/>
      </c>
      <c r="BI72" s="62" t="str">
        <f t="shared" si="49"/>
        <v/>
      </c>
      <c r="BJ72" s="62" t="str">
        <f t="shared" si="50"/>
        <v/>
      </c>
      <c r="BK72" s="62" t="str">
        <f t="shared" si="51"/>
        <v/>
      </c>
      <c r="BL72" s="62" t="str">
        <f t="shared" si="52"/>
        <v/>
      </c>
      <c r="BM72" s="64" t="str">
        <f t="shared" si="53"/>
        <v/>
      </c>
    </row>
    <row r="73" spans="1:65" hidden="1" x14ac:dyDescent="0.2">
      <c r="A73" s="37"/>
      <c r="B73" s="38"/>
      <c r="C73" s="87"/>
      <c r="D73" s="80"/>
      <c r="E73" s="39"/>
      <c r="F73" s="40"/>
      <c r="G73" s="73">
        <f t="shared" si="94"/>
        <v>0</v>
      </c>
      <c r="H73" s="41"/>
      <c r="I73" s="41"/>
      <c r="J73" s="71"/>
      <c r="K73" s="76"/>
      <c r="L73" s="41">
        <f t="shared" si="95"/>
        <v>0</v>
      </c>
      <c r="M73" s="41"/>
      <c r="O73" s="61" t="str">
        <f t="shared" si="3"/>
        <v/>
      </c>
      <c r="P73" s="62" t="str">
        <f t="shared" si="4"/>
        <v/>
      </c>
      <c r="Q73" s="62" t="str">
        <f t="shared" si="5"/>
        <v/>
      </c>
      <c r="R73" s="62" t="str">
        <f t="shared" si="6"/>
        <v/>
      </c>
      <c r="S73" s="62" t="str">
        <f t="shared" si="7"/>
        <v/>
      </c>
      <c r="T73" s="62" t="str">
        <f t="shared" si="8"/>
        <v/>
      </c>
      <c r="U73" s="62" t="str">
        <f t="shared" si="9"/>
        <v/>
      </c>
      <c r="V73" s="62" t="str">
        <f t="shared" si="10"/>
        <v/>
      </c>
      <c r="W73" s="62" t="str">
        <f t="shared" si="11"/>
        <v/>
      </c>
      <c r="X73" s="62" t="str">
        <f t="shared" si="12"/>
        <v/>
      </c>
      <c r="Y73" s="62" t="str">
        <f t="shared" si="13"/>
        <v/>
      </c>
      <c r="Z73" s="62" t="str">
        <f t="shared" si="14"/>
        <v/>
      </c>
      <c r="AA73" s="62" t="str">
        <f t="shared" si="15"/>
        <v/>
      </c>
      <c r="AB73" s="62" t="str">
        <f t="shared" si="16"/>
        <v/>
      </c>
      <c r="AC73" s="62" t="str">
        <f t="shared" si="17"/>
        <v/>
      </c>
      <c r="AD73" s="62" t="str">
        <f t="shared" si="18"/>
        <v/>
      </c>
      <c r="AE73" s="62" t="str">
        <f t="shared" si="19"/>
        <v/>
      </c>
      <c r="AF73" s="62" t="str">
        <f t="shared" si="20"/>
        <v/>
      </c>
      <c r="AG73" s="62" t="str">
        <f t="shared" si="21"/>
        <v/>
      </c>
      <c r="AH73" s="62" t="str">
        <f t="shared" si="22"/>
        <v/>
      </c>
      <c r="AI73" s="62" t="str">
        <f t="shared" si="23"/>
        <v/>
      </c>
      <c r="AJ73" s="63" t="str">
        <f t="shared" si="24"/>
        <v/>
      </c>
      <c r="AK73" s="62" t="str">
        <f t="shared" si="25"/>
        <v/>
      </c>
      <c r="AL73" s="62" t="str">
        <f t="shared" si="26"/>
        <v/>
      </c>
      <c r="AM73" s="62" t="str">
        <f t="shared" si="27"/>
        <v/>
      </c>
      <c r="AN73" s="63" t="str">
        <f t="shared" si="28"/>
        <v/>
      </c>
      <c r="AO73" s="62" t="str">
        <f t="shared" si="29"/>
        <v/>
      </c>
      <c r="AP73" s="62" t="str">
        <f t="shared" si="30"/>
        <v/>
      </c>
      <c r="AQ73" s="62" t="str">
        <f t="shared" si="31"/>
        <v/>
      </c>
      <c r="AR73" s="62" t="str">
        <f t="shared" si="32"/>
        <v/>
      </c>
      <c r="AS73" s="62" t="str">
        <f t="shared" si="33"/>
        <v/>
      </c>
      <c r="AT73" s="62" t="str">
        <f t="shared" si="34"/>
        <v/>
      </c>
      <c r="AU73" s="62" t="str">
        <f t="shared" si="35"/>
        <v/>
      </c>
      <c r="AV73" s="62" t="str">
        <f t="shared" si="36"/>
        <v/>
      </c>
      <c r="AW73" s="62" t="str">
        <f t="shared" si="37"/>
        <v/>
      </c>
      <c r="AX73" s="62" t="str">
        <f t="shared" si="38"/>
        <v/>
      </c>
      <c r="AY73" s="62" t="str">
        <f t="shared" si="39"/>
        <v/>
      </c>
      <c r="AZ73" s="62" t="str">
        <f t="shared" si="40"/>
        <v/>
      </c>
      <c r="BA73" s="62" t="str">
        <f t="shared" si="41"/>
        <v/>
      </c>
      <c r="BB73" s="62" t="str">
        <f t="shared" si="42"/>
        <v/>
      </c>
      <c r="BC73" s="62" t="str">
        <f t="shared" si="43"/>
        <v/>
      </c>
      <c r="BD73" s="62" t="str">
        <f t="shared" si="44"/>
        <v/>
      </c>
      <c r="BE73" s="62" t="str">
        <f t="shared" si="45"/>
        <v/>
      </c>
      <c r="BF73" s="62" t="str">
        <f t="shared" si="46"/>
        <v/>
      </c>
      <c r="BG73" s="62" t="str">
        <f t="shared" si="47"/>
        <v/>
      </c>
      <c r="BH73" s="62" t="str">
        <f t="shared" si="48"/>
        <v/>
      </c>
      <c r="BI73" s="62" t="str">
        <f t="shared" si="49"/>
        <v/>
      </c>
      <c r="BJ73" s="62" t="str">
        <f t="shared" si="50"/>
        <v/>
      </c>
      <c r="BK73" s="62" t="str">
        <f t="shared" si="51"/>
        <v/>
      </c>
      <c r="BL73" s="62" t="str">
        <f t="shared" si="52"/>
        <v/>
      </c>
      <c r="BM73" s="64" t="str">
        <f t="shared" si="53"/>
        <v/>
      </c>
    </row>
    <row r="74" spans="1:65" hidden="1" x14ac:dyDescent="0.2">
      <c r="A74" s="37"/>
      <c r="B74" s="38"/>
      <c r="C74" s="87"/>
      <c r="D74" s="80"/>
      <c r="E74" s="39"/>
      <c r="F74" s="40"/>
      <c r="G74" s="73">
        <f t="shared" si="94"/>
        <v>0</v>
      </c>
      <c r="H74" s="41"/>
      <c r="I74" s="41"/>
      <c r="J74" s="71"/>
      <c r="K74" s="76"/>
      <c r="L74" s="41">
        <f t="shared" si="95"/>
        <v>0</v>
      </c>
      <c r="M74" s="41"/>
      <c r="O74" s="61" t="str">
        <f t="shared" si="3"/>
        <v/>
      </c>
      <c r="P74" s="62" t="str">
        <f t="shared" si="4"/>
        <v/>
      </c>
      <c r="Q74" s="62" t="str">
        <f t="shared" si="5"/>
        <v/>
      </c>
      <c r="R74" s="62" t="str">
        <f t="shared" si="6"/>
        <v/>
      </c>
      <c r="S74" s="62" t="str">
        <f t="shared" si="7"/>
        <v/>
      </c>
      <c r="T74" s="62" t="str">
        <f t="shared" si="8"/>
        <v/>
      </c>
      <c r="U74" s="62" t="str">
        <f t="shared" si="9"/>
        <v/>
      </c>
      <c r="V74" s="62" t="str">
        <f t="shared" si="10"/>
        <v/>
      </c>
      <c r="W74" s="62" t="str">
        <f t="shared" si="11"/>
        <v/>
      </c>
      <c r="X74" s="62" t="str">
        <f t="shared" si="12"/>
        <v/>
      </c>
      <c r="Y74" s="62" t="str">
        <f t="shared" si="13"/>
        <v/>
      </c>
      <c r="Z74" s="62" t="str">
        <f t="shared" si="14"/>
        <v/>
      </c>
      <c r="AA74" s="62" t="str">
        <f t="shared" si="15"/>
        <v/>
      </c>
      <c r="AB74" s="62" t="str">
        <f t="shared" si="16"/>
        <v/>
      </c>
      <c r="AC74" s="62" t="str">
        <f t="shared" si="17"/>
        <v/>
      </c>
      <c r="AD74" s="62" t="str">
        <f t="shared" si="18"/>
        <v/>
      </c>
      <c r="AE74" s="62" t="str">
        <f t="shared" si="19"/>
        <v/>
      </c>
      <c r="AF74" s="62" t="str">
        <f t="shared" si="20"/>
        <v/>
      </c>
      <c r="AG74" s="62" t="str">
        <f t="shared" si="21"/>
        <v/>
      </c>
      <c r="AH74" s="62" t="str">
        <f t="shared" si="22"/>
        <v/>
      </c>
      <c r="AI74" s="62" t="str">
        <f t="shared" si="23"/>
        <v/>
      </c>
      <c r="AJ74" s="63" t="str">
        <f t="shared" si="24"/>
        <v/>
      </c>
      <c r="AK74" s="62" t="str">
        <f t="shared" si="25"/>
        <v/>
      </c>
      <c r="AL74" s="62" t="str">
        <f t="shared" si="26"/>
        <v/>
      </c>
      <c r="AM74" s="62" t="str">
        <f t="shared" si="27"/>
        <v/>
      </c>
      <c r="AN74" s="63" t="str">
        <f t="shared" si="28"/>
        <v/>
      </c>
      <c r="AO74" s="62" t="str">
        <f t="shared" si="29"/>
        <v/>
      </c>
      <c r="AP74" s="62" t="str">
        <f t="shared" si="30"/>
        <v/>
      </c>
      <c r="AQ74" s="62" t="str">
        <f t="shared" si="31"/>
        <v/>
      </c>
      <c r="AR74" s="62" t="str">
        <f t="shared" si="32"/>
        <v/>
      </c>
      <c r="AS74" s="62" t="str">
        <f t="shared" si="33"/>
        <v/>
      </c>
      <c r="AT74" s="62" t="str">
        <f t="shared" si="34"/>
        <v/>
      </c>
      <c r="AU74" s="62" t="str">
        <f t="shared" si="35"/>
        <v/>
      </c>
      <c r="AV74" s="62" t="str">
        <f t="shared" si="36"/>
        <v/>
      </c>
      <c r="AW74" s="62" t="str">
        <f t="shared" si="37"/>
        <v/>
      </c>
      <c r="AX74" s="62" t="str">
        <f t="shared" si="38"/>
        <v/>
      </c>
      <c r="AY74" s="62" t="str">
        <f t="shared" si="39"/>
        <v/>
      </c>
      <c r="AZ74" s="62" t="str">
        <f t="shared" si="40"/>
        <v/>
      </c>
      <c r="BA74" s="62" t="str">
        <f t="shared" si="41"/>
        <v/>
      </c>
      <c r="BB74" s="62" t="str">
        <f t="shared" si="42"/>
        <v/>
      </c>
      <c r="BC74" s="62" t="str">
        <f t="shared" si="43"/>
        <v/>
      </c>
      <c r="BD74" s="62" t="str">
        <f t="shared" si="44"/>
        <v/>
      </c>
      <c r="BE74" s="62" t="str">
        <f t="shared" si="45"/>
        <v/>
      </c>
      <c r="BF74" s="62" t="str">
        <f t="shared" si="46"/>
        <v/>
      </c>
      <c r="BG74" s="62" t="str">
        <f t="shared" si="47"/>
        <v/>
      </c>
      <c r="BH74" s="62" t="str">
        <f t="shared" si="48"/>
        <v/>
      </c>
      <c r="BI74" s="62" t="str">
        <f t="shared" si="49"/>
        <v/>
      </c>
      <c r="BJ74" s="62" t="str">
        <f t="shared" si="50"/>
        <v/>
      </c>
      <c r="BK74" s="62" t="str">
        <f t="shared" si="51"/>
        <v/>
      </c>
      <c r="BL74" s="62" t="str">
        <f t="shared" si="52"/>
        <v/>
      </c>
      <c r="BM74" s="64" t="str">
        <f t="shared" si="53"/>
        <v/>
      </c>
    </row>
    <row r="75" spans="1:65" x14ac:dyDescent="0.2">
      <c r="A75" s="21" t="s">
        <v>44</v>
      </c>
      <c r="B75" s="42"/>
      <c r="C75" s="86"/>
      <c r="D75" s="81"/>
      <c r="E75" s="43"/>
      <c r="F75" s="44"/>
      <c r="G75" s="70"/>
      <c r="H75" s="25"/>
      <c r="I75" s="25"/>
      <c r="J75" s="70"/>
      <c r="K75" s="75"/>
      <c r="L75" s="25"/>
      <c r="M75" s="25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</row>
    <row r="76" spans="1:65" x14ac:dyDescent="0.2">
      <c r="A76" s="37"/>
      <c r="B76" s="38" t="s">
        <v>45</v>
      </c>
      <c r="C76" s="87" t="s">
        <v>529</v>
      </c>
      <c r="D76" s="80" t="s">
        <v>540</v>
      </c>
      <c r="E76" s="39">
        <v>20</v>
      </c>
      <c r="F76" s="40">
        <v>2003</v>
      </c>
      <c r="G76" s="102">
        <f t="shared" ref="G76:G84" si="96">IF(AND((F76+E76)&lt;Startår,(F76+E76)&gt;100),Startår,F76+E76)</f>
        <v>2024</v>
      </c>
      <c r="H76" s="97" t="s">
        <v>93</v>
      </c>
      <c r="I76" s="97">
        <v>150</v>
      </c>
      <c r="J76" s="98" t="str">
        <f>IF(D76=Tvättstugor!A3,"30645",IF(D76=Tvättstugor!A4,"30655",""))</f>
        <v>30655</v>
      </c>
      <c r="K76" s="99" t="str">
        <f>IF(D76=Tvättstugor!A3,"780",IF(D76=Tvättstugor!A4,"630","0"))</f>
        <v>630</v>
      </c>
      <c r="L76" s="97">
        <f>K76*I76/1000</f>
        <v>94.5</v>
      </c>
      <c r="M76" s="97"/>
      <c r="O76" s="61">
        <f t="shared" si="3"/>
        <v>94.5</v>
      </c>
      <c r="P76" s="62" t="str">
        <f t="shared" si="4"/>
        <v/>
      </c>
      <c r="Q76" s="62" t="str">
        <f t="shared" si="5"/>
        <v/>
      </c>
      <c r="R76" s="62" t="str">
        <f t="shared" si="6"/>
        <v/>
      </c>
      <c r="S76" s="62" t="str">
        <f t="shared" si="7"/>
        <v/>
      </c>
      <c r="T76" s="62" t="str">
        <f t="shared" si="8"/>
        <v/>
      </c>
      <c r="U76" s="62" t="str">
        <f t="shared" si="9"/>
        <v/>
      </c>
      <c r="V76" s="62" t="str">
        <f t="shared" si="10"/>
        <v/>
      </c>
      <c r="W76" s="62" t="str">
        <f t="shared" si="11"/>
        <v/>
      </c>
      <c r="X76" s="62" t="str">
        <f t="shared" si="12"/>
        <v/>
      </c>
      <c r="Y76" s="62" t="str">
        <f t="shared" si="13"/>
        <v/>
      </c>
      <c r="Z76" s="62" t="str">
        <f t="shared" si="14"/>
        <v/>
      </c>
      <c r="AA76" s="62" t="str">
        <f t="shared" si="15"/>
        <v/>
      </c>
      <c r="AB76" s="62" t="str">
        <f t="shared" si="16"/>
        <v/>
      </c>
      <c r="AC76" s="62" t="str">
        <f t="shared" si="17"/>
        <v/>
      </c>
      <c r="AD76" s="62" t="str">
        <f t="shared" si="18"/>
        <v/>
      </c>
      <c r="AE76" s="62" t="str">
        <f t="shared" si="19"/>
        <v/>
      </c>
      <c r="AF76" s="62" t="str">
        <f t="shared" si="20"/>
        <v/>
      </c>
      <c r="AG76" s="62" t="str">
        <f t="shared" si="21"/>
        <v/>
      </c>
      <c r="AH76" s="62" t="str">
        <f t="shared" si="22"/>
        <v/>
      </c>
      <c r="AI76" s="62">
        <f t="shared" si="23"/>
        <v>94.5</v>
      </c>
      <c r="AJ76" s="63" t="str">
        <f t="shared" si="24"/>
        <v/>
      </c>
      <c r="AK76" s="62" t="str">
        <f t="shared" si="25"/>
        <v/>
      </c>
      <c r="AL76" s="62" t="str">
        <f t="shared" si="26"/>
        <v/>
      </c>
      <c r="AM76" s="62" t="str">
        <f t="shared" si="27"/>
        <v/>
      </c>
      <c r="AN76" s="63" t="str">
        <f t="shared" si="28"/>
        <v/>
      </c>
      <c r="AO76" s="62" t="str">
        <f t="shared" si="29"/>
        <v/>
      </c>
      <c r="AP76" s="62" t="str">
        <f t="shared" si="30"/>
        <v/>
      </c>
      <c r="AQ76" s="62" t="str">
        <f t="shared" si="31"/>
        <v/>
      </c>
      <c r="AR76" s="62" t="str">
        <f t="shared" si="32"/>
        <v/>
      </c>
      <c r="AS76" s="62" t="str">
        <f t="shared" si="33"/>
        <v/>
      </c>
      <c r="AT76" s="62" t="str">
        <f t="shared" si="34"/>
        <v/>
      </c>
      <c r="AU76" s="62" t="str">
        <f t="shared" si="35"/>
        <v/>
      </c>
      <c r="AV76" s="62" t="str">
        <f t="shared" si="36"/>
        <v/>
      </c>
      <c r="AW76" s="62" t="str">
        <f t="shared" si="37"/>
        <v/>
      </c>
      <c r="AX76" s="62" t="str">
        <f t="shared" si="38"/>
        <v/>
      </c>
      <c r="AY76" s="62" t="str">
        <f t="shared" si="39"/>
        <v/>
      </c>
      <c r="AZ76" s="62" t="str">
        <f t="shared" si="40"/>
        <v/>
      </c>
      <c r="BA76" s="62" t="str">
        <f t="shared" si="41"/>
        <v/>
      </c>
      <c r="BB76" s="62" t="str">
        <f t="shared" si="42"/>
        <v/>
      </c>
      <c r="BC76" s="62">
        <f t="shared" si="43"/>
        <v>94.5</v>
      </c>
      <c r="BD76" s="62" t="str">
        <f t="shared" si="44"/>
        <v/>
      </c>
      <c r="BE76" s="62" t="str">
        <f t="shared" si="45"/>
        <v/>
      </c>
      <c r="BF76" s="62" t="str">
        <f t="shared" si="46"/>
        <v/>
      </c>
      <c r="BG76" s="62" t="str">
        <f t="shared" si="47"/>
        <v/>
      </c>
      <c r="BH76" s="62" t="str">
        <f t="shared" si="48"/>
        <v/>
      </c>
      <c r="BI76" s="62" t="str">
        <f t="shared" si="49"/>
        <v/>
      </c>
      <c r="BJ76" s="62" t="str">
        <f t="shared" si="50"/>
        <v/>
      </c>
      <c r="BK76" s="62" t="str">
        <f t="shared" si="51"/>
        <v/>
      </c>
      <c r="BL76" s="62" t="str">
        <f t="shared" si="52"/>
        <v/>
      </c>
      <c r="BM76" s="64" t="str">
        <f t="shared" si="53"/>
        <v/>
      </c>
    </row>
    <row r="77" spans="1:65" x14ac:dyDescent="0.2">
      <c r="A77" s="37"/>
      <c r="B77" s="38" t="s">
        <v>45</v>
      </c>
      <c r="C77" s="87" t="s">
        <v>530</v>
      </c>
      <c r="D77" s="80" t="s">
        <v>530</v>
      </c>
      <c r="E77" s="39">
        <v>30</v>
      </c>
      <c r="F77" s="40">
        <v>1993</v>
      </c>
      <c r="G77" s="102">
        <f t="shared" si="96"/>
        <v>2024</v>
      </c>
      <c r="H77" s="97" t="s">
        <v>93</v>
      </c>
      <c r="I77" s="97">
        <v>150</v>
      </c>
      <c r="J77" s="98" t="s">
        <v>129</v>
      </c>
      <c r="K77" s="99">
        <v>1000</v>
      </c>
      <c r="L77" s="97">
        <f>K77*I77/1000</f>
        <v>150</v>
      </c>
      <c r="M77" s="97"/>
      <c r="O77" s="61">
        <f t="shared" si="3"/>
        <v>150</v>
      </c>
      <c r="P77" s="62" t="str">
        <f t="shared" si="4"/>
        <v/>
      </c>
      <c r="Q77" s="62" t="str">
        <f t="shared" si="5"/>
        <v/>
      </c>
      <c r="R77" s="62" t="str">
        <f t="shared" si="6"/>
        <v/>
      </c>
      <c r="S77" s="62" t="str">
        <f t="shared" si="7"/>
        <v/>
      </c>
      <c r="T77" s="62" t="str">
        <f t="shared" si="8"/>
        <v/>
      </c>
      <c r="U77" s="62" t="str">
        <f t="shared" si="9"/>
        <v/>
      </c>
      <c r="V77" s="62" t="str">
        <f t="shared" si="10"/>
        <v/>
      </c>
      <c r="W77" s="62" t="str">
        <f t="shared" si="11"/>
        <v/>
      </c>
      <c r="X77" s="62" t="str">
        <f t="shared" si="12"/>
        <v/>
      </c>
      <c r="Y77" s="62" t="str">
        <f t="shared" si="13"/>
        <v/>
      </c>
      <c r="Z77" s="62" t="str">
        <f t="shared" si="14"/>
        <v/>
      </c>
      <c r="AA77" s="62" t="str">
        <f t="shared" si="15"/>
        <v/>
      </c>
      <c r="AB77" s="62" t="str">
        <f t="shared" si="16"/>
        <v/>
      </c>
      <c r="AC77" s="62" t="str">
        <f t="shared" si="17"/>
        <v/>
      </c>
      <c r="AD77" s="62" t="str">
        <f t="shared" si="18"/>
        <v/>
      </c>
      <c r="AE77" s="62" t="str">
        <f t="shared" si="19"/>
        <v/>
      </c>
      <c r="AF77" s="62" t="str">
        <f t="shared" si="20"/>
        <v/>
      </c>
      <c r="AG77" s="62" t="str">
        <f t="shared" si="21"/>
        <v/>
      </c>
      <c r="AH77" s="62" t="str">
        <f t="shared" si="22"/>
        <v/>
      </c>
      <c r="AI77" s="62" t="str">
        <f t="shared" si="23"/>
        <v/>
      </c>
      <c r="AJ77" s="63" t="str">
        <f t="shared" si="24"/>
        <v/>
      </c>
      <c r="AK77" s="62" t="str">
        <f t="shared" si="25"/>
        <v/>
      </c>
      <c r="AL77" s="62" t="str">
        <f t="shared" si="26"/>
        <v/>
      </c>
      <c r="AM77" s="62" t="str">
        <f t="shared" si="27"/>
        <v/>
      </c>
      <c r="AN77" s="63" t="str">
        <f t="shared" si="28"/>
        <v/>
      </c>
      <c r="AO77" s="62" t="str">
        <f t="shared" si="29"/>
        <v/>
      </c>
      <c r="AP77" s="62" t="str">
        <f t="shared" si="30"/>
        <v/>
      </c>
      <c r="AQ77" s="62" t="str">
        <f t="shared" si="31"/>
        <v/>
      </c>
      <c r="AR77" s="62" t="str">
        <f t="shared" si="32"/>
        <v/>
      </c>
      <c r="AS77" s="62">
        <f t="shared" si="33"/>
        <v>150</v>
      </c>
      <c r="AT77" s="62" t="str">
        <f t="shared" si="34"/>
        <v/>
      </c>
      <c r="AU77" s="62" t="str">
        <f t="shared" si="35"/>
        <v/>
      </c>
      <c r="AV77" s="62" t="str">
        <f t="shared" si="36"/>
        <v/>
      </c>
      <c r="AW77" s="62" t="str">
        <f t="shared" si="37"/>
        <v/>
      </c>
      <c r="AX77" s="62" t="str">
        <f t="shared" si="38"/>
        <v/>
      </c>
      <c r="AY77" s="62" t="str">
        <f t="shared" si="39"/>
        <v/>
      </c>
      <c r="AZ77" s="62" t="str">
        <f t="shared" si="40"/>
        <v/>
      </c>
      <c r="BA77" s="62" t="str">
        <f t="shared" si="41"/>
        <v/>
      </c>
      <c r="BB77" s="62" t="str">
        <f t="shared" si="42"/>
        <v/>
      </c>
      <c r="BC77" s="62" t="str">
        <f t="shared" si="43"/>
        <v/>
      </c>
      <c r="BD77" s="62" t="str">
        <f t="shared" si="44"/>
        <v/>
      </c>
      <c r="BE77" s="62" t="str">
        <f t="shared" si="45"/>
        <v/>
      </c>
      <c r="BF77" s="62" t="str">
        <f t="shared" si="46"/>
        <v/>
      </c>
      <c r="BG77" s="62" t="str">
        <f t="shared" si="47"/>
        <v/>
      </c>
      <c r="BH77" s="62" t="str">
        <f t="shared" si="48"/>
        <v/>
      </c>
      <c r="BI77" s="62" t="str">
        <f t="shared" si="49"/>
        <v/>
      </c>
      <c r="BJ77" s="62" t="str">
        <f t="shared" si="50"/>
        <v/>
      </c>
      <c r="BK77" s="62" t="str">
        <f t="shared" si="51"/>
        <v/>
      </c>
      <c r="BL77" s="62" t="str">
        <f t="shared" si="52"/>
        <v/>
      </c>
      <c r="BM77" s="64" t="str">
        <f t="shared" si="53"/>
        <v/>
      </c>
    </row>
    <row r="78" spans="1:65" x14ac:dyDescent="0.2">
      <c r="A78" s="37"/>
      <c r="B78" s="38" t="s">
        <v>49</v>
      </c>
      <c r="C78" s="87" t="s">
        <v>74</v>
      </c>
      <c r="D78" s="80" t="s">
        <v>276</v>
      </c>
      <c r="E78" s="39">
        <v>20</v>
      </c>
      <c r="F78" s="40">
        <v>2022</v>
      </c>
      <c r="G78" s="102">
        <f t="shared" si="96"/>
        <v>2042</v>
      </c>
      <c r="H78" s="97" t="s">
        <v>20</v>
      </c>
      <c r="I78" s="97">
        <v>24</v>
      </c>
      <c r="J78" s="98" t="str">
        <f>IF(D78=Tvättstugor!C3,"63611",IF(D78=Tvättstugor!C4,"63613",IF(D78=Tvättstugor!C5,"63621",IF(D78=Tvättstugor!C6,"63622",IF(D78=Tvättstugor!C7,"63623",IF(D78=Tvättstugor!C8,"63624",IF(D78=Tvättstugor!C9,"63626",IF(D78=Tvättstugor!C10,"63671",IF(D78=Tvättstugor!C11,"63673",IF(D78=Tvättstugor!C12,"63691",IF(D78=Tvättstugor!C13,"63694","")))))))))))</f>
        <v>63694</v>
      </c>
      <c r="K78" s="99" t="str">
        <f>IF(D78=Tvättstugor!C3,"580",IF(D78=Tvättstugor!C4,"870",IF(D78=Tvättstugor!C5,"2740",IF(D78=Tvättstugor!C6,"4060",IF(D78=Tvättstugor!C7,"2670",IF(D78=Tvättstugor!C8,"3430",IF(D78=Tvättstugor!C9,"3610",IF(D78=Tvättstugor!C10,"1950",IF(D78=Tvättstugor!C11,"2810",IF(D78=Tvättstugor!C12,"3390",IF(D78=Tvättstugor!C13,"4210","0")))))))))))</f>
        <v>4210</v>
      </c>
      <c r="L78" s="97">
        <f>K78*I78/1000</f>
        <v>101.04</v>
      </c>
      <c r="M78" s="97"/>
      <c r="O78" s="61" t="str">
        <f t="shared" si="3"/>
        <v/>
      </c>
      <c r="P78" s="62" t="str">
        <f t="shared" si="4"/>
        <v/>
      </c>
      <c r="Q78" s="62" t="str">
        <f t="shared" si="5"/>
        <v/>
      </c>
      <c r="R78" s="62" t="str">
        <f t="shared" si="6"/>
        <v/>
      </c>
      <c r="S78" s="62" t="str">
        <f t="shared" si="7"/>
        <v/>
      </c>
      <c r="T78" s="62" t="str">
        <f t="shared" si="8"/>
        <v/>
      </c>
      <c r="U78" s="62" t="str">
        <f t="shared" si="9"/>
        <v/>
      </c>
      <c r="V78" s="62" t="str">
        <f t="shared" si="10"/>
        <v/>
      </c>
      <c r="W78" s="62" t="str">
        <f t="shared" si="11"/>
        <v/>
      </c>
      <c r="X78" s="62" t="str">
        <f t="shared" si="12"/>
        <v/>
      </c>
      <c r="Y78" s="62" t="str">
        <f t="shared" si="13"/>
        <v/>
      </c>
      <c r="Z78" s="62" t="str">
        <f t="shared" si="14"/>
        <v/>
      </c>
      <c r="AA78" s="62" t="str">
        <f t="shared" si="15"/>
        <v/>
      </c>
      <c r="AB78" s="62" t="str">
        <f t="shared" si="16"/>
        <v/>
      </c>
      <c r="AC78" s="62" t="str">
        <f t="shared" si="17"/>
        <v/>
      </c>
      <c r="AD78" s="62" t="str">
        <f t="shared" si="18"/>
        <v/>
      </c>
      <c r="AE78" s="62" t="str">
        <f t="shared" si="19"/>
        <v/>
      </c>
      <c r="AF78" s="62" t="str">
        <f t="shared" si="20"/>
        <v/>
      </c>
      <c r="AG78" s="62">
        <f t="shared" si="21"/>
        <v>101.04</v>
      </c>
      <c r="AH78" s="62" t="str">
        <f t="shared" si="22"/>
        <v/>
      </c>
      <c r="AI78" s="62" t="str">
        <f t="shared" si="23"/>
        <v/>
      </c>
      <c r="AJ78" s="63" t="str">
        <f t="shared" si="24"/>
        <v/>
      </c>
      <c r="AK78" s="62" t="str">
        <f t="shared" si="25"/>
        <v/>
      </c>
      <c r="AL78" s="62" t="str">
        <f t="shared" si="26"/>
        <v/>
      </c>
      <c r="AM78" s="62" t="str">
        <f t="shared" si="27"/>
        <v/>
      </c>
      <c r="AN78" s="63" t="str">
        <f t="shared" si="28"/>
        <v/>
      </c>
      <c r="AO78" s="62" t="str">
        <f t="shared" si="29"/>
        <v/>
      </c>
      <c r="AP78" s="62" t="str">
        <f t="shared" si="30"/>
        <v/>
      </c>
      <c r="AQ78" s="62" t="str">
        <f t="shared" si="31"/>
        <v/>
      </c>
      <c r="AR78" s="62" t="str">
        <f t="shared" si="32"/>
        <v/>
      </c>
      <c r="AS78" s="62" t="str">
        <f t="shared" si="33"/>
        <v/>
      </c>
      <c r="AT78" s="62" t="str">
        <f t="shared" si="34"/>
        <v/>
      </c>
      <c r="AU78" s="62" t="str">
        <f t="shared" si="35"/>
        <v/>
      </c>
      <c r="AV78" s="62" t="str">
        <f t="shared" si="36"/>
        <v/>
      </c>
      <c r="AW78" s="62" t="str">
        <f t="shared" si="37"/>
        <v/>
      </c>
      <c r="AX78" s="62" t="str">
        <f t="shared" si="38"/>
        <v/>
      </c>
      <c r="AY78" s="62" t="str">
        <f t="shared" si="39"/>
        <v/>
      </c>
      <c r="AZ78" s="62" t="str">
        <f t="shared" si="40"/>
        <v/>
      </c>
      <c r="BA78" s="62">
        <f t="shared" si="41"/>
        <v>101.04</v>
      </c>
      <c r="BB78" s="62" t="str">
        <f t="shared" si="42"/>
        <v/>
      </c>
      <c r="BC78" s="62" t="str">
        <f t="shared" si="43"/>
        <v/>
      </c>
      <c r="BD78" s="62" t="str">
        <f t="shared" si="44"/>
        <v/>
      </c>
      <c r="BE78" s="62" t="str">
        <f t="shared" si="45"/>
        <v/>
      </c>
      <c r="BF78" s="62" t="str">
        <f t="shared" si="46"/>
        <v/>
      </c>
      <c r="BG78" s="62" t="str">
        <f t="shared" si="47"/>
        <v/>
      </c>
      <c r="BH78" s="62" t="str">
        <f t="shared" si="48"/>
        <v/>
      </c>
      <c r="BI78" s="62" t="str">
        <f t="shared" si="49"/>
        <v/>
      </c>
      <c r="BJ78" s="62" t="str">
        <f t="shared" si="50"/>
        <v/>
      </c>
      <c r="BK78" s="62" t="str">
        <f t="shared" si="51"/>
        <v/>
      </c>
      <c r="BL78" s="62" t="str">
        <f t="shared" si="52"/>
        <v/>
      </c>
      <c r="BM78" s="64" t="str">
        <f t="shared" si="53"/>
        <v/>
      </c>
    </row>
    <row r="79" spans="1:65" x14ac:dyDescent="0.2">
      <c r="A79" s="37"/>
      <c r="B79" s="38" t="s">
        <v>50</v>
      </c>
      <c r="C79" s="87" t="s">
        <v>75</v>
      </c>
      <c r="D79" s="80" t="s">
        <v>301</v>
      </c>
      <c r="E79" s="39">
        <v>15</v>
      </c>
      <c r="F79" s="40">
        <v>2008</v>
      </c>
      <c r="G79" s="102">
        <f t="shared" si="96"/>
        <v>2024</v>
      </c>
      <c r="H79" s="97" t="s">
        <v>20</v>
      </c>
      <c r="I79" s="97">
        <v>10</v>
      </c>
      <c r="J79" s="98" t="str">
        <f>IF(D79=Tvättstugor!D3,"94112",IF(D79=Tvättstugor!D4,"94113",IF(D79=Tvättstugor!D5,"94114",IF(D79=Tvättstugor!D6,"94115",""))))</f>
        <v>94113</v>
      </c>
      <c r="K79" s="99" t="str">
        <f>IF(D79=Tvättstugor!D3,"29030",IF(D79=Tvättstugor!D4,"39460",IF(D79=Tvättstugor!D5,"56420",IF(D79=Tvättstugor!D6,"62450","0"))))</f>
        <v>39460</v>
      </c>
      <c r="L79" s="97">
        <f t="shared" ref="L79:L84" si="97">K79*I79/1000</f>
        <v>394.6</v>
      </c>
      <c r="M79" s="97"/>
      <c r="O79" s="61">
        <f t="shared" si="3"/>
        <v>394.6</v>
      </c>
      <c r="P79" s="62" t="str">
        <f t="shared" si="4"/>
        <v/>
      </c>
      <c r="Q79" s="62" t="str">
        <f t="shared" si="5"/>
        <v/>
      </c>
      <c r="R79" s="62" t="str">
        <f t="shared" si="6"/>
        <v/>
      </c>
      <c r="S79" s="62" t="str">
        <f t="shared" si="7"/>
        <v/>
      </c>
      <c r="T79" s="62" t="str">
        <f t="shared" si="8"/>
        <v/>
      </c>
      <c r="U79" s="62" t="str">
        <f t="shared" si="9"/>
        <v/>
      </c>
      <c r="V79" s="62" t="str">
        <f t="shared" si="10"/>
        <v/>
      </c>
      <c r="W79" s="62" t="str">
        <f t="shared" si="11"/>
        <v/>
      </c>
      <c r="X79" s="62" t="str">
        <f t="shared" si="12"/>
        <v/>
      </c>
      <c r="Y79" s="62" t="str">
        <f t="shared" si="13"/>
        <v/>
      </c>
      <c r="Z79" s="62" t="str">
        <f t="shared" si="14"/>
        <v/>
      </c>
      <c r="AA79" s="62" t="str">
        <f t="shared" si="15"/>
        <v/>
      </c>
      <c r="AB79" s="62" t="str">
        <f t="shared" si="16"/>
        <v/>
      </c>
      <c r="AC79" s="62" t="str">
        <f t="shared" si="17"/>
        <v/>
      </c>
      <c r="AD79" s="62">
        <f t="shared" si="18"/>
        <v>394.6</v>
      </c>
      <c r="AE79" s="62" t="str">
        <f t="shared" si="19"/>
        <v/>
      </c>
      <c r="AF79" s="62" t="str">
        <f t="shared" si="20"/>
        <v/>
      </c>
      <c r="AG79" s="62" t="str">
        <f t="shared" si="21"/>
        <v/>
      </c>
      <c r="AH79" s="62" t="str">
        <f t="shared" si="22"/>
        <v/>
      </c>
      <c r="AI79" s="62" t="str">
        <f t="shared" si="23"/>
        <v/>
      </c>
      <c r="AJ79" s="63" t="str">
        <f t="shared" si="24"/>
        <v/>
      </c>
      <c r="AK79" s="62" t="str">
        <f t="shared" si="25"/>
        <v/>
      </c>
      <c r="AL79" s="62" t="str">
        <f t="shared" si="26"/>
        <v/>
      </c>
      <c r="AM79" s="62" t="str">
        <f t="shared" si="27"/>
        <v/>
      </c>
      <c r="AN79" s="63" t="str">
        <f t="shared" si="28"/>
        <v/>
      </c>
      <c r="AO79" s="62" t="str">
        <f t="shared" si="29"/>
        <v/>
      </c>
      <c r="AP79" s="62" t="str">
        <f t="shared" si="30"/>
        <v/>
      </c>
      <c r="AQ79" s="62" t="str">
        <f t="shared" si="31"/>
        <v/>
      </c>
      <c r="AR79" s="62" t="str">
        <f t="shared" si="32"/>
        <v/>
      </c>
      <c r="AS79" s="62">
        <f t="shared" si="33"/>
        <v>394.6</v>
      </c>
      <c r="AT79" s="62" t="str">
        <f t="shared" si="34"/>
        <v/>
      </c>
      <c r="AU79" s="62" t="str">
        <f t="shared" si="35"/>
        <v/>
      </c>
      <c r="AV79" s="62" t="str">
        <f t="shared" si="36"/>
        <v/>
      </c>
      <c r="AW79" s="62" t="str">
        <f t="shared" si="37"/>
        <v/>
      </c>
      <c r="AX79" s="62" t="str">
        <f t="shared" si="38"/>
        <v/>
      </c>
      <c r="AY79" s="62" t="str">
        <f t="shared" si="39"/>
        <v/>
      </c>
      <c r="AZ79" s="62" t="str">
        <f t="shared" si="40"/>
        <v/>
      </c>
      <c r="BA79" s="62" t="str">
        <f t="shared" si="41"/>
        <v/>
      </c>
      <c r="BB79" s="62" t="str">
        <f t="shared" si="42"/>
        <v/>
      </c>
      <c r="BC79" s="62" t="str">
        <f t="shared" si="43"/>
        <v/>
      </c>
      <c r="BD79" s="62" t="str">
        <f t="shared" si="44"/>
        <v/>
      </c>
      <c r="BE79" s="62" t="str">
        <f t="shared" si="45"/>
        <v/>
      </c>
      <c r="BF79" s="62" t="str">
        <f t="shared" si="46"/>
        <v/>
      </c>
      <c r="BG79" s="62" t="str">
        <f t="shared" si="47"/>
        <v/>
      </c>
      <c r="BH79" s="62">
        <f t="shared" si="48"/>
        <v>394.6</v>
      </c>
      <c r="BI79" s="62" t="str">
        <f t="shared" si="49"/>
        <v/>
      </c>
      <c r="BJ79" s="62" t="str">
        <f t="shared" si="50"/>
        <v/>
      </c>
      <c r="BK79" s="62" t="str">
        <f t="shared" si="51"/>
        <v/>
      </c>
      <c r="BL79" s="62" t="str">
        <f t="shared" si="52"/>
        <v/>
      </c>
      <c r="BM79" s="64" t="str">
        <f t="shared" si="53"/>
        <v/>
      </c>
    </row>
    <row r="80" spans="1:65" x14ac:dyDescent="0.2">
      <c r="A80" s="37"/>
      <c r="B80" s="38" t="s">
        <v>50</v>
      </c>
      <c r="C80" s="87" t="s">
        <v>94</v>
      </c>
      <c r="D80" s="80" t="s">
        <v>302</v>
      </c>
      <c r="E80" s="39">
        <v>15</v>
      </c>
      <c r="F80" s="40">
        <v>2008</v>
      </c>
      <c r="G80" s="102">
        <f t="shared" si="96"/>
        <v>2024</v>
      </c>
      <c r="H80" s="97" t="s">
        <v>20</v>
      </c>
      <c r="I80" s="97">
        <v>2</v>
      </c>
      <c r="J80" s="98" t="str">
        <f>IF(D80=Tvättstugor!E3,"94112",IF(D80=Tvättstugor!E4,"94113",IF(D80=Tvättstugor!E5,"94114",IF(D80=Tvättstugor!E6,"94115",""))))</f>
        <v>94114</v>
      </c>
      <c r="K80" s="99" t="str">
        <f>IF(D80=Tvättstugor!E3,"29030",IF(D80=Tvättstugor!E4,"39460",IF(D80=Tvättstugor!E5,"56420",IF(D80=Tvättstugor!E6,"62450","0"))))</f>
        <v>56420</v>
      </c>
      <c r="L80" s="97">
        <f t="shared" si="97"/>
        <v>112.84</v>
      </c>
      <c r="M80" s="97"/>
      <c r="O80" s="61">
        <f t="shared" si="3"/>
        <v>112.84</v>
      </c>
      <c r="P80" s="62" t="str">
        <f t="shared" si="4"/>
        <v/>
      </c>
      <c r="Q80" s="62" t="str">
        <f t="shared" si="5"/>
        <v/>
      </c>
      <c r="R80" s="62" t="str">
        <f t="shared" si="6"/>
        <v/>
      </c>
      <c r="S80" s="62" t="str">
        <f t="shared" si="7"/>
        <v/>
      </c>
      <c r="T80" s="62" t="str">
        <f t="shared" si="8"/>
        <v/>
      </c>
      <c r="U80" s="62" t="str">
        <f t="shared" si="9"/>
        <v/>
      </c>
      <c r="V80" s="62" t="str">
        <f t="shared" si="10"/>
        <v/>
      </c>
      <c r="W80" s="62" t="str">
        <f t="shared" si="11"/>
        <v/>
      </c>
      <c r="X80" s="62" t="str">
        <f t="shared" si="12"/>
        <v/>
      </c>
      <c r="Y80" s="62" t="str">
        <f t="shared" si="13"/>
        <v/>
      </c>
      <c r="Z80" s="62" t="str">
        <f t="shared" si="14"/>
        <v/>
      </c>
      <c r="AA80" s="62" t="str">
        <f t="shared" si="15"/>
        <v/>
      </c>
      <c r="AB80" s="62" t="str">
        <f t="shared" si="16"/>
        <v/>
      </c>
      <c r="AC80" s="62" t="str">
        <f t="shared" si="17"/>
        <v/>
      </c>
      <c r="AD80" s="62">
        <f t="shared" si="18"/>
        <v>112.84</v>
      </c>
      <c r="AE80" s="62" t="str">
        <f t="shared" si="19"/>
        <v/>
      </c>
      <c r="AF80" s="62" t="str">
        <f t="shared" si="20"/>
        <v/>
      </c>
      <c r="AG80" s="62" t="str">
        <f t="shared" si="21"/>
        <v/>
      </c>
      <c r="AH80" s="62" t="str">
        <f t="shared" si="22"/>
        <v/>
      </c>
      <c r="AI80" s="62" t="str">
        <f t="shared" si="23"/>
        <v/>
      </c>
      <c r="AJ80" s="63" t="str">
        <f t="shared" si="24"/>
        <v/>
      </c>
      <c r="AK80" s="62" t="str">
        <f t="shared" si="25"/>
        <v/>
      </c>
      <c r="AL80" s="62" t="str">
        <f t="shared" si="26"/>
        <v/>
      </c>
      <c r="AM80" s="62" t="str">
        <f t="shared" si="27"/>
        <v/>
      </c>
      <c r="AN80" s="63" t="str">
        <f t="shared" si="28"/>
        <v/>
      </c>
      <c r="AO80" s="62" t="str">
        <f t="shared" si="29"/>
        <v/>
      </c>
      <c r="AP80" s="62" t="str">
        <f t="shared" si="30"/>
        <v/>
      </c>
      <c r="AQ80" s="62" t="str">
        <f t="shared" si="31"/>
        <v/>
      </c>
      <c r="AR80" s="62" t="str">
        <f t="shared" si="32"/>
        <v/>
      </c>
      <c r="AS80" s="62">
        <f t="shared" si="33"/>
        <v>112.84</v>
      </c>
      <c r="AT80" s="62" t="str">
        <f t="shared" si="34"/>
        <v/>
      </c>
      <c r="AU80" s="62" t="str">
        <f t="shared" si="35"/>
        <v/>
      </c>
      <c r="AV80" s="62" t="str">
        <f t="shared" si="36"/>
        <v/>
      </c>
      <c r="AW80" s="62" t="str">
        <f t="shared" si="37"/>
        <v/>
      </c>
      <c r="AX80" s="62" t="str">
        <f t="shared" si="38"/>
        <v/>
      </c>
      <c r="AY80" s="62" t="str">
        <f t="shared" si="39"/>
        <v/>
      </c>
      <c r="AZ80" s="62" t="str">
        <f t="shared" si="40"/>
        <v/>
      </c>
      <c r="BA80" s="62" t="str">
        <f t="shared" si="41"/>
        <v/>
      </c>
      <c r="BB80" s="62" t="str">
        <f t="shared" si="42"/>
        <v/>
      </c>
      <c r="BC80" s="62" t="str">
        <f t="shared" si="43"/>
        <v/>
      </c>
      <c r="BD80" s="62" t="str">
        <f t="shared" si="44"/>
        <v/>
      </c>
      <c r="BE80" s="62" t="str">
        <f t="shared" si="45"/>
        <v/>
      </c>
      <c r="BF80" s="62" t="str">
        <f t="shared" si="46"/>
        <v/>
      </c>
      <c r="BG80" s="62" t="str">
        <f t="shared" si="47"/>
        <v/>
      </c>
      <c r="BH80" s="62">
        <f t="shared" si="48"/>
        <v>112.84</v>
      </c>
      <c r="BI80" s="62" t="str">
        <f t="shared" si="49"/>
        <v/>
      </c>
      <c r="BJ80" s="62" t="str">
        <f t="shared" si="50"/>
        <v/>
      </c>
      <c r="BK80" s="62" t="str">
        <f t="shared" si="51"/>
        <v/>
      </c>
      <c r="BL80" s="62" t="str">
        <f t="shared" si="52"/>
        <v/>
      </c>
      <c r="BM80" s="64" t="str">
        <f t="shared" si="53"/>
        <v/>
      </c>
    </row>
    <row r="81" spans="1:65" x14ac:dyDescent="0.2">
      <c r="A81" s="37"/>
      <c r="B81" s="38" t="s">
        <v>50</v>
      </c>
      <c r="C81" s="87" t="s">
        <v>76</v>
      </c>
      <c r="D81" s="80" t="s">
        <v>305</v>
      </c>
      <c r="E81" s="39">
        <v>15</v>
      </c>
      <c r="F81" s="40">
        <v>2008</v>
      </c>
      <c r="G81" s="102">
        <f t="shared" si="96"/>
        <v>2024</v>
      </c>
      <c r="H81" s="97" t="s">
        <v>20</v>
      </c>
      <c r="I81" s="97">
        <v>5</v>
      </c>
      <c r="J81" s="98" t="str">
        <f>IF(D81=Tvättstugor!F3,"94213",IF(D81=Tvättstugor!F4,"94215",IF(D81=Tvättstugor!F5,"94218","")))</f>
        <v>94215</v>
      </c>
      <c r="K81" s="99" t="str">
        <f>IF(D81=Tvättstugor!F3,"13340",IF(D81=Tvättstugor!F4,"29390",IF(D81=Tvättstugor!F5,"42050","0")))</f>
        <v>29390</v>
      </c>
      <c r="L81" s="97">
        <f t="shared" si="97"/>
        <v>146.94999999999999</v>
      </c>
      <c r="M81" s="97"/>
      <c r="O81" s="61">
        <f t="shared" si="3"/>
        <v>146.94999999999999</v>
      </c>
      <c r="P81" s="62" t="str">
        <f t="shared" si="4"/>
        <v/>
      </c>
      <c r="Q81" s="62" t="str">
        <f t="shared" si="5"/>
        <v/>
      </c>
      <c r="R81" s="62" t="str">
        <f t="shared" si="6"/>
        <v/>
      </c>
      <c r="S81" s="62" t="str">
        <f t="shared" si="7"/>
        <v/>
      </c>
      <c r="T81" s="62" t="str">
        <f t="shared" si="8"/>
        <v/>
      </c>
      <c r="U81" s="62" t="str">
        <f t="shared" si="9"/>
        <v/>
      </c>
      <c r="V81" s="62" t="str">
        <f t="shared" si="10"/>
        <v/>
      </c>
      <c r="W81" s="62" t="str">
        <f t="shared" si="11"/>
        <v/>
      </c>
      <c r="X81" s="62" t="str">
        <f t="shared" si="12"/>
        <v/>
      </c>
      <c r="Y81" s="62" t="str">
        <f t="shared" si="13"/>
        <v/>
      </c>
      <c r="Z81" s="62" t="str">
        <f t="shared" si="14"/>
        <v/>
      </c>
      <c r="AA81" s="62" t="str">
        <f t="shared" si="15"/>
        <v/>
      </c>
      <c r="AB81" s="62" t="str">
        <f t="shared" si="16"/>
        <v/>
      </c>
      <c r="AC81" s="62" t="str">
        <f t="shared" si="17"/>
        <v/>
      </c>
      <c r="AD81" s="62">
        <f t="shared" si="18"/>
        <v>146.94999999999999</v>
      </c>
      <c r="AE81" s="62" t="str">
        <f t="shared" si="19"/>
        <v/>
      </c>
      <c r="AF81" s="62" t="str">
        <f t="shared" si="20"/>
        <v/>
      </c>
      <c r="AG81" s="62" t="str">
        <f t="shared" si="21"/>
        <v/>
      </c>
      <c r="AH81" s="62" t="str">
        <f t="shared" si="22"/>
        <v/>
      </c>
      <c r="AI81" s="62" t="str">
        <f t="shared" si="23"/>
        <v/>
      </c>
      <c r="AJ81" s="63" t="str">
        <f t="shared" si="24"/>
        <v/>
      </c>
      <c r="AK81" s="62" t="str">
        <f t="shared" si="25"/>
        <v/>
      </c>
      <c r="AL81" s="62" t="str">
        <f t="shared" si="26"/>
        <v/>
      </c>
      <c r="AM81" s="62" t="str">
        <f t="shared" si="27"/>
        <v/>
      </c>
      <c r="AN81" s="63" t="str">
        <f t="shared" si="28"/>
        <v/>
      </c>
      <c r="AO81" s="62" t="str">
        <f t="shared" si="29"/>
        <v/>
      </c>
      <c r="AP81" s="62" t="str">
        <f t="shared" si="30"/>
        <v/>
      </c>
      <c r="AQ81" s="62" t="str">
        <f t="shared" si="31"/>
        <v/>
      </c>
      <c r="AR81" s="62" t="str">
        <f t="shared" si="32"/>
        <v/>
      </c>
      <c r="AS81" s="62">
        <f t="shared" si="33"/>
        <v>146.94999999999999</v>
      </c>
      <c r="AT81" s="62" t="str">
        <f t="shared" si="34"/>
        <v/>
      </c>
      <c r="AU81" s="62" t="str">
        <f t="shared" si="35"/>
        <v/>
      </c>
      <c r="AV81" s="62" t="str">
        <f t="shared" si="36"/>
        <v/>
      </c>
      <c r="AW81" s="62" t="str">
        <f t="shared" si="37"/>
        <v/>
      </c>
      <c r="AX81" s="62" t="str">
        <f t="shared" si="38"/>
        <v/>
      </c>
      <c r="AY81" s="62" t="str">
        <f t="shared" si="39"/>
        <v/>
      </c>
      <c r="AZ81" s="62" t="str">
        <f t="shared" si="40"/>
        <v/>
      </c>
      <c r="BA81" s="62" t="str">
        <f t="shared" si="41"/>
        <v/>
      </c>
      <c r="BB81" s="62" t="str">
        <f t="shared" si="42"/>
        <v/>
      </c>
      <c r="BC81" s="62" t="str">
        <f t="shared" si="43"/>
        <v/>
      </c>
      <c r="BD81" s="62" t="str">
        <f t="shared" si="44"/>
        <v/>
      </c>
      <c r="BE81" s="62" t="str">
        <f t="shared" si="45"/>
        <v/>
      </c>
      <c r="BF81" s="62" t="str">
        <f t="shared" si="46"/>
        <v/>
      </c>
      <c r="BG81" s="62" t="str">
        <f t="shared" si="47"/>
        <v/>
      </c>
      <c r="BH81" s="62">
        <f t="shared" si="48"/>
        <v>146.94999999999999</v>
      </c>
      <c r="BI81" s="62" t="str">
        <f t="shared" si="49"/>
        <v/>
      </c>
      <c r="BJ81" s="62" t="str">
        <f t="shared" si="50"/>
        <v/>
      </c>
      <c r="BK81" s="62" t="str">
        <f t="shared" si="51"/>
        <v/>
      </c>
      <c r="BL81" s="62" t="str">
        <f t="shared" si="52"/>
        <v/>
      </c>
      <c r="BM81" s="64" t="str">
        <f t="shared" si="53"/>
        <v/>
      </c>
    </row>
    <row r="82" spans="1:65" x14ac:dyDescent="0.2">
      <c r="A82" s="37"/>
      <c r="B82" s="38" t="s">
        <v>50</v>
      </c>
      <c r="C82" s="87" t="s">
        <v>77</v>
      </c>
      <c r="D82" s="80" t="s">
        <v>310</v>
      </c>
      <c r="E82" s="39">
        <v>15</v>
      </c>
      <c r="F82" s="40">
        <v>2008</v>
      </c>
      <c r="G82" s="102">
        <f t="shared" si="96"/>
        <v>2024</v>
      </c>
      <c r="H82" s="97" t="s">
        <v>20</v>
      </c>
      <c r="I82" s="97">
        <v>1</v>
      </c>
      <c r="J82" s="98" t="str">
        <f>IF(D82=Tvättstugor!G3,"94231",IF(D82=Tvättstugor!G4,"94232",IF(D82=Tvättstugor!G5,"94234",IF(D82=Tvättstugor!G6,"94236",""))))</f>
        <v>94236</v>
      </c>
      <c r="K82" s="99" t="str">
        <f>IF(D82=Tvättstugor!G3,"4800",IF(D82=Tvättstugor!G4,"12270",IF(D82=Tvättstugor!G5,"18960",IF(D82=Tvättstugor!G6,"33910","0"))))</f>
        <v>33910</v>
      </c>
      <c r="L82" s="97">
        <f t="shared" si="97"/>
        <v>33.909999999999997</v>
      </c>
      <c r="M82" s="97"/>
      <c r="O82" s="61">
        <f t="shared" si="3"/>
        <v>33.909999999999997</v>
      </c>
      <c r="P82" s="62" t="str">
        <f t="shared" si="4"/>
        <v/>
      </c>
      <c r="Q82" s="62" t="str">
        <f t="shared" si="5"/>
        <v/>
      </c>
      <c r="R82" s="62" t="str">
        <f t="shared" si="6"/>
        <v/>
      </c>
      <c r="S82" s="62" t="str">
        <f t="shared" si="7"/>
        <v/>
      </c>
      <c r="T82" s="62" t="str">
        <f t="shared" si="8"/>
        <v/>
      </c>
      <c r="U82" s="62" t="str">
        <f t="shared" si="9"/>
        <v/>
      </c>
      <c r="V82" s="62" t="str">
        <f t="shared" si="10"/>
        <v/>
      </c>
      <c r="W82" s="62" t="str">
        <f t="shared" si="11"/>
        <v/>
      </c>
      <c r="X82" s="62" t="str">
        <f t="shared" si="12"/>
        <v/>
      </c>
      <c r="Y82" s="62" t="str">
        <f t="shared" si="13"/>
        <v/>
      </c>
      <c r="Z82" s="62" t="str">
        <f t="shared" si="14"/>
        <v/>
      </c>
      <c r="AA82" s="62" t="str">
        <f t="shared" si="15"/>
        <v/>
      </c>
      <c r="AB82" s="62" t="str">
        <f t="shared" si="16"/>
        <v/>
      </c>
      <c r="AC82" s="62" t="str">
        <f t="shared" si="17"/>
        <v/>
      </c>
      <c r="AD82" s="62">
        <f t="shared" si="18"/>
        <v>33.909999999999997</v>
      </c>
      <c r="AE82" s="62" t="str">
        <f t="shared" si="19"/>
        <v/>
      </c>
      <c r="AF82" s="62" t="str">
        <f t="shared" si="20"/>
        <v/>
      </c>
      <c r="AG82" s="62" t="str">
        <f t="shared" si="21"/>
        <v/>
      </c>
      <c r="AH82" s="62" t="str">
        <f t="shared" si="22"/>
        <v/>
      </c>
      <c r="AI82" s="62" t="str">
        <f t="shared" si="23"/>
        <v/>
      </c>
      <c r="AJ82" s="63" t="str">
        <f t="shared" si="24"/>
        <v/>
      </c>
      <c r="AK82" s="62" t="str">
        <f t="shared" si="25"/>
        <v/>
      </c>
      <c r="AL82" s="62" t="str">
        <f t="shared" si="26"/>
        <v/>
      </c>
      <c r="AM82" s="62" t="str">
        <f t="shared" si="27"/>
        <v/>
      </c>
      <c r="AN82" s="63" t="str">
        <f t="shared" si="28"/>
        <v/>
      </c>
      <c r="AO82" s="62" t="str">
        <f t="shared" si="29"/>
        <v/>
      </c>
      <c r="AP82" s="62" t="str">
        <f t="shared" si="30"/>
        <v/>
      </c>
      <c r="AQ82" s="62" t="str">
        <f t="shared" si="31"/>
        <v/>
      </c>
      <c r="AR82" s="62" t="str">
        <f t="shared" si="32"/>
        <v/>
      </c>
      <c r="AS82" s="62">
        <f t="shared" si="33"/>
        <v>33.909999999999997</v>
      </c>
      <c r="AT82" s="62" t="str">
        <f t="shared" si="34"/>
        <v/>
      </c>
      <c r="AU82" s="62" t="str">
        <f t="shared" si="35"/>
        <v/>
      </c>
      <c r="AV82" s="62" t="str">
        <f t="shared" si="36"/>
        <v/>
      </c>
      <c r="AW82" s="62" t="str">
        <f t="shared" si="37"/>
        <v/>
      </c>
      <c r="AX82" s="62" t="str">
        <f t="shared" si="38"/>
        <v/>
      </c>
      <c r="AY82" s="62" t="str">
        <f t="shared" si="39"/>
        <v/>
      </c>
      <c r="AZ82" s="62" t="str">
        <f t="shared" si="40"/>
        <v/>
      </c>
      <c r="BA82" s="62" t="str">
        <f t="shared" si="41"/>
        <v/>
      </c>
      <c r="BB82" s="62" t="str">
        <f t="shared" si="42"/>
        <v/>
      </c>
      <c r="BC82" s="62" t="str">
        <f t="shared" si="43"/>
        <v/>
      </c>
      <c r="BD82" s="62" t="str">
        <f t="shared" si="44"/>
        <v/>
      </c>
      <c r="BE82" s="62" t="str">
        <f t="shared" si="45"/>
        <v/>
      </c>
      <c r="BF82" s="62" t="str">
        <f t="shared" si="46"/>
        <v/>
      </c>
      <c r="BG82" s="62" t="str">
        <f t="shared" si="47"/>
        <v/>
      </c>
      <c r="BH82" s="62">
        <f t="shared" si="48"/>
        <v>33.909999999999997</v>
      </c>
      <c r="BI82" s="62" t="str">
        <f t="shared" si="49"/>
        <v/>
      </c>
      <c r="BJ82" s="62" t="str">
        <f t="shared" si="50"/>
        <v/>
      </c>
      <c r="BK82" s="62" t="str">
        <f t="shared" si="51"/>
        <v/>
      </c>
      <c r="BL82" s="62" t="str">
        <f t="shared" si="52"/>
        <v/>
      </c>
      <c r="BM82" s="64" t="str">
        <f t="shared" si="53"/>
        <v/>
      </c>
    </row>
    <row r="83" spans="1:65" x14ac:dyDescent="0.2">
      <c r="A83" s="37"/>
      <c r="B83" s="38" t="s">
        <v>50</v>
      </c>
      <c r="C83" s="87" t="s">
        <v>78</v>
      </c>
      <c r="D83" s="80" t="s">
        <v>313</v>
      </c>
      <c r="E83" s="39">
        <v>20</v>
      </c>
      <c r="F83" s="40">
        <v>2008</v>
      </c>
      <c r="G83" s="102">
        <f t="shared" si="96"/>
        <v>2028</v>
      </c>
      <c r="H83" s="97" t="s">
        <v>20</v>
      </c>
      <c r="I83" s="97">
        <v>4</v>
      </c>
      <c r="J83" s="98" t="str">
        <f>IF(D83=Tvättstugor!H3,"94141",IF(D83=Tvättstugor!H4,"94142",IF(D83=Tvättstugor!H5,"94143",IF(D83=Tvättstugor!H6,"94144",""))))</f>
        <v>94143</v>
      </c>
      <c r="K83" s="99" t="str">
        <f>IF(D83=Tvättstugor!H3,"5650",IF(D83=Tvättstugor!H4,"15910",IF(D83=Tvättstugor!H5,"17200",IF(D83=Tvättstugor!H6,"19330","0"))))</f>
        <v>17200</v>
      </c>
      <c r="L83" s="97">
        <f t="shared" si="97"/>
        <v>68.8</v>
      </c>
      <c r="M83" s="97"/>
      <c r="O83" s="61" t="str">
        <f t="shared" si="3"/>
        <v/>
      </c>
      <c r="P83" s="62" t="str">
        <f t="shared" si="4"/>
        <v/>
      </c>
      <c r="Q83" s="62" t="str">
        <f t="shared" si="5"/>
        <v/>
      </c>
      <c r="R83" s="62" t="str">
        <f t="shared" si="6"/>
        <v/>
      </c>
      <c r="S83" s="62">
        <f t="shared" si="7"/>
        <v>68.8</v>
      </c>
      <c r="T83" s="62" t="str">
        <f t="shared" si="8"/>
        <v/>
      </c>
      <c r="U83" s="62" t="str">
        <f t="shared" si="9"/>
        <v/>
      </c>
      <c r="V83" s="62" t="str">
        <f t="shared" si="10"/>
        <v/>
      </c>
      <c r="W83" s="62" t="str">
        <f t="shared" si="11"/>
        <v/>
      </c>
      <c r="X83" s="62" t="str">
        <f t="shared" si="12"/>
        <v/>
      </c>
      <c r="Y83" s="62" t="str">
        <f t="shared" si="13"/>
        <v/>
      </c>
      <c r="Z83" s="62" t="str">
        <f t="shared" si="14"/>
        <v/>
      </c>
      <c r="AA83" s="62" t="str">
        <f t="shared" si="15"/>
        <v/>
      </c>
      <c r="AB83" s="62" t="str">
        <f t="shared" si="16"/>
        <v/>
      </c>
      <c r="AC83" s="62" t="str">
        <f t="shared" si="17"/>
        <v/>
      </c>
      <c r="AD83" s="62" t="str">
        <f t="shared" si="18"/>
        <v/>
      </c>
      <c r="AE83" s="62" t="str">
        <f t="shared" si="19"/>
        <v/>
      </c>
      <c r="AF83" s="62" t="str">
        <f t="shared" si="20"/>
        <v/>
      </c>
      <c r="AG83" s="62" t="str">
        <f t="shared" si="21"/>
        <v/>
      </c>
      <c r="AH83" s="62" t="str">
        <f t="shared" si="22"/>
        <v/>
      </c>
      <c r="AI83" s="62" t="str">
        <f t="shared" si="23"/>
        <v/>
      </c>
      <c r="AJ83" s="63" t="str">
        <f t="shared" si="24"/>
        <v/>
      </c>
      <c r="AK83" s="62" t="str">
        <f t="shared" si="25"/>
        <v/>
      </c>
      <c r="AL83" s="62" t="str">
        <f t="shared" si="26"/>
        <v/>
      </c>
      <c r="AM83" s="62">
        <f t="shared" si="27"/>
        <v>68.8</v>
      </c>
      <c r="AN83" s="63" t="str">
        <f t="shared" si="28"/>
        <v/>
      </c>
      <c r="AO83" s="62" t="str">
        <f t="shared" si="29"/>
        <v/>
      </c>
      <c r="AP83" s="62" t="str">
        <f t="shared" si="30"/>
        <v/>
      </c>
      <c r="AQ83" s="62" t="str">
        <f t="shared" si="31"/>
        <v/>
      </c>
      <c r="AR83" s="62" t="str">
        <f t="shared" si="32"/>
        <v/>
      </c>
      <c r="AS83" s="62" t="str">
        <f t="shared" si="33"/>
        <v/>
      </c>
      <c r="AT83" s="62" t="str">
        <f t="shared" si="34"/>
        <v/>
      </c>
      <c r="AU83" s="62" t="str">
        <f t="shared" si="35"/>
        <v/>
      </c>
      <c r="AV83" s="62" t="str">
        <f t="shared" si="36"/>
        <v/>
      </c>
      <c r="AW83" s="62" t="str">
        <f t="shared" si="37"/>
        <v/>
      </c>
      <c r="AX83" s="62" t="str">
        <f t="shared" si="38"/>
        <v/>
      </c>
      <c r="AY83" s="62" t="str">
        <f t="shared" si="39"/>
        <v/>
      </c>
      <c r="AZ83" s="62" t="str">
        <f t="shared" si="40"/>
        <v/>
      </c>
      <c r="BA83" s="62" t="str">
        <f t="shared" si="41"/>
        <v/>
      </c>
      <c r="BB83" s="62" t="str">
        <f t="shared" si="42"/>
        <v/>
      </c>
      <c r="BC83" s="62" t="str">
        <f t="shared" si="43"/>
        <v/>
      </c>
      <c r="BD83" s="62" t="str">
        <f t="shared" si="44"/>
        <v/>
      </c>
      <c r="BE83" s="62" t="str">
        <f t="shared" si="45"/>
        <v/>
      </c>
      <c r="BF83" s="62" t="str">
        <f t="shared" si="46"/>
        <v/>
      </c>
      <c r="BG83" s="62">
        <f t="shared" si="47"/>
        <v>68.8</v>
      </c>
      <c r="BH83" s="62" t="str">
        <f t="shared" si="48"/>
        <v/>
      </c>
      <c r="BI83" s="62" t="str">
        <f t="shared" si="49"/>
        <v/>
      </c>
      <c r="BJ83" s="62" t="str">
        <f t="shared" si="50"/>
        <v/>
      </c>
      <c r="BK83" s="62" t="str">
        <f t="shared" si="51"/>
        <v/>
      </c>
      <c r="BL83" s="62" t="str">
        <f t="shared" si="52"/>
        <v/>
      </c>
      <c r="BM83" s="64" t="str">
        <f t="shared" si="53"/>
        <v/>
      </c>
    </row>
    <row r="84" spans="1:65" x14ac:dyDescent="0.2">
      <c r="A84" s="37"/>
      <c r="B84" s="38" t="s">
        <v>51</v>
      </c>
      <c r="C84" s="87" t="s">
        <v>117</v>
      </c>
      <c r="D84" s="80" t="s">
        <v>316</v>
      </c>
      <c r="E84" s="39">
        <v>20</v>
      </c>
      <c r="F84" s="40">
        <v>2008</v>
      </c>
      <c r="G84" s="102">
        <f t="shared" si="96"/>
        <v>2028</v>
      </c>
      <c r="H84" s="97" t="s">
        <v>20</v>
      </c>
      <c r="I84" s="97">
        <v>1</v>
      </c>
      <c r="J84" s="98" t="str">
        <f>IF(D84=Tvättstugor!I3,"94931",IF(D84=Tvättstugor!I4,"64723",IF(D84=Tvättstugor!I5,"64722","")))</f>
        <v>64723</v>
      </c>
      <c r="K84" s="99" t="str">
        <f>IF(D84=Tvättstugor!I3,"2290",IF(D84=Tvättstugor!I4,"39160",IF(D84=Tvättstugor!I5,"6680","0")))</f>
        <v>39160</v>
      </c>
      <c r="L84" s="97">
        <f t="shared" si="97"/>
        <v>39.159999999999997</v>
      </c>
      <c r="M84" s="97"/>
      <c r="O84" s="61" t="str">
        <f t="shared" si="3"/>
        <v/>
      </c>
      <c r="P84" s="62" t="str">
        <f t="shared" si="4"/>
        <v/>
      </c>
      <c r="Q84" s="62" t="str">
        <f t="shared" si="5"/>
        <v/>
      </c>
      <c r="R84" s="62" t="str">
        <f t="shared" si="6"/>
        <v/>
      </c>
      <c r="S84" s="62">
        <f t="shared" si="7"/>
        <v>39.159999999999997</v>
      </c>
      <c r="T84" s="62" t="str">
        <f t="shared" si="8"/>
        <v/>
      </c>
      <c r="U84" s="62" t="str">
        <f t="shared" si="9"/>
        <v/>
      </c>
      <c r="V84" s="62" t="str">
        <f t="shared" si="10"/>
        <v/>
      </c>
      <c r="W84" s="62" t="str">
        <f t="shared" si="11"/>
        <v/>
      </c>
      <c r="X84" s="62" t="str">
        <f t="shared" si="12"/>
        <v/>
      </c>
      <c r="Y84" s="62" t="str">
        <f t="shared" si="13"/>
        <v/>
      </c>
      <c r="Z84" s="62" t="str">
        <f t="shared" si="14"/>
        <v/>
      </c>
      <c r="AA84" s="62" t="str">
        <f t="shared" si="15"/>
        <v/>
      </c>
      <c r="AB84" s="62" t="str">
        <f t="shared" si="16"/>
        <v/>
      </c>
      <c r="AC84" s="62" t="str">
        <f t="shared" si="17"/>
        <v/>
      </c>
      <c r="AD84" s="62" t="str">
        <f t="shared" si="18"/>
        <v/>
      </c>
      <c r="AE84" s="62" t="str">
        <f t="shared" si="19"/>
        <v/>
      </c>
      <c r="AF84" s="62" t="str">
        <f t="shared" si="20"/>
        <v/>
      </c>
      <c r="AG84" s="62" t="str">
        <f t="shared" si="21"/>
        <v/>
      </c>
      <c r="AH84" s="62" t="str">
        <f t="shared" si="22"/>
        <v/>
      </c>
      <c r="AI84" s="62" t="str">
        <f t="shared" si="23"/>
        <v/>
      </c>
      <c r="AJ84" s="63" t="str">
        <f t="shared" si="24"/>
        <v/>
      </c>
      <c r="AK84" s="62" t="str">
        <f t="shared" si="25"/>
        <v/>
      </c>
      <c r="AL84" s="62" t="str">
        <f t="shared" si="26"/>
        <v/>
      </c>
      <c r="AM84" s="62">
        <f t="shared" si="27"/>
        <v>39.159999999999997</v>
      </c>
      <c r="AN84" s="63" t="str">
        <f t="shared" si="28"/>
        <v/>
      </c>
      <c r="AO84" s="62" t="str">
        <f t="shared" si="29"/>
        <v/>
      </c>
      <c r="AP84" s="62" t="str">
        <f t="shared" si="30"/>
        <v/>
      </c>
      <c r="AQ84" s="62" t="str">
        <f t="shared" si="31"/>
        <v/>
      </c>
      <c r="AR84" s="62" t="str">
        <f t="shared" si="32"/>
        <v/>
      </c>
      <c r="AS84" s="62" t="str">
        <f t="shared" si="33"/>
        <v/>
      </c>
      <c r="AT84" s="62" t="str">
        <f t="shared" si="34"/>
        <v/>
      </c>
      <c r="AU84" s="62" t="str">
        <f t="shared" si="35"/>
        <v/>
      </c>
      <c r="AV84" s="62" t="str">
        <f t="shared" si="36"/>
        <v/>
      </c>
      <c r="AW84" s="62" t="str">
        <f t="shared" si="37"/>
        <v/>
      </c>
      <c r="AX84" s="62" t="str">
        <f t="shared" si="38"/>
        <v/>
      </c>
      <c r="AY84" s="62" t="str">
        <f t="shared" si="39"/>
        <v/>
      </c>
      <c r="AZ84" s="62" t="str">
        <f t="shared" si="40"/>
        <v/>
      </c>
      <c r="BA84" s="62" t="str">
        <f t="shared" si="41"/>
        <v/>
      </c>
      <c r="BB84" s="62" t="str">
        <f t="shared" si="42"/>
        <v/>
      </c>
      <c r="BC84" s="62" t="str">
        <f t="shared" si="43"/>
        <v/>
      </c>
      <c r="BD84" s="62" t="str">
        <f t="shared" si="44"/>
        <v/>
      </c>
      <c r="BE84" s="62" t="str">
        <f t="shared" si="45"/>
        <v/>
      </c>
      <c r="BF84" s="62" t="str">
        <f t="shared" si="46"/>
        <v/>
      </c>
      <c r="BG84" s="62">
        <f t="shared" si="47"/>
        <v>39.159999999999997</v>
      </c>
      <c r="BH84" s="62" t="str">
        <f t="shared" si="48"/>
        <v/>
      </c>
      <c r="BI84" s="62" t="str">
        <f t="shared" si="49"/>
        <v/>
      </c>
      <c r="BJ84" s="62" t="str">
        <f t="shared" si="50"/>
        <v/>
      </c>
      <c r="BK84" s="62" t="str">
        <f t="shared" si="51"/>
        <v/>
      </c>
      <c r="BL84" s="62" t="str">
        <f t="shared" si="52"/>
        <v/>
      </c>
      <c r="BM84" s="64" t="str">
        <f t="shared" si="53"/>
        <v/>
      </c>
    </row>
    <row r="85" spans="1:65" x14ac:dyDescent="0.2">
      <c r="A85" s="37"/>
      <c r="B85" s="38" t="s">
        <v>50</v>
      </c>
      <c r="C85" s="87" t="s">
        <v>77</v>
      </c>
      <c r="D85" s="80" t="s">
        <v>310</v>
      </c>
      <c r="E85" s="39">
        <v>15</v>
      </c>
      <c r="F85" s="40">
        <v>2022</v>
      </c>
      <c r="G85" s="102">
        <f t="shared" ref="G85" si="98">IF(AND((F85+E85)&lt;Startår,(F85+E85)&gt;100),Startår,F85+E85)</f>
        <v>2037</v>
      </c>
      <c r="H85" s="97" t="s">
        <v>20</v>
      </c>
      <c r="I85" s="97">
        <v>1</v>
      </c>
      <c r="J85" s="98">
        <v>94236</v>
      </c>
      <c r="K85" s="99">
        <v>33910</v>
      </c>
      <c r="L85" s="97">
        <f t="shared" ref="L85" si="99">K85*I85/1000</f>
        <v>33.909999999999997</v>
      </c>
      <c r="M85" s="97"/>
      <c r="O85" s="61" t="str">
        <f t="shared" si="3"/>
        <v/>
      </c>
      <c r="P85" s="62" t="str">
        <f t="shared" si="4"/>
        <v/>
      </c>
      <c r="Q85" s="62" t="str">
        <f t="shared" si="5"/>
        <v/>
      </c>
      <c r="R85" s="62" t="str">
        <f t="shared" si="6"/>
        <v/>
      </c>
      <c r="S85" s="62" t="str">
        <f t="shared" si="7"/>
        <v/>
      </c>
      <c r="T85" s="62" t="str">
        <f t="shared" si="8"/>
        <v/>
      </c>
      <c r="U85" s="62" t="str">
        <f t="shared" si="9"/>
        <v/>
      </c>
      <c r="V85" s="62" t="str">
        <f t="shared" si="10"/>
        <v/>
      </c>
      <c r="W85" s="62" t="str">
        <f t="shared" si="11"/>
        <v/>
      </c>
      <c r="X85" s="62" t="str">
        <f t="shared" si="12"/>
        <v/>
      </c>
      <c r="Y85" s="62" t="str">
        <f t="shared" si="13"/>
        <v/>
      </c>
      <c r="Z85" s="62" t="str">
        <f t="shared" si="14"/>
        <v/>
      </c>
      <c r="AA85" s="62" t="str">
        <f t="shared" si="15"/>
        <v/>
      </c>
      <c r="AB85" s="62">
        <f t="shared" si="16"/>
        <v>33.909999999999997</v>
      </c>
      <c r="AC85" s="62" t="str">
        <f t="shared" si="17"/>
        <v/>
      </c>
      <c r="AD85" s="62" t="str">
        <f t="shared" si="18"/>
        <v/>
      </c>
      <c r="AE85" s="62" t="str">
        <f t="shared" si="19"/>
        <v/>
      </c>
      <c r="AF85" s="62" t="str">
        <f t="shared" si="20"/>
        <v/>
      </c>
      <c r="AG85" s="62" t="str">
        <f t="shared" si="21"/>
        <v/>
      </c>
      <c r="AH85" s="62" t="str">
        <f t="shared" si="22"/>
        <v/>
      </c>
      <c r="AI85" s="62" t="str">
        <f t="shared" si="23"/>
        <v/>
      </c>
      <c r="AJ85" s="63" t="str">
        <f t="shared" si="24"/>
        <v/>
      </c>
      <c r="AK85" s="62" t="str">
        <f t="shared" si="25"/>
        <v/>
      </c>
      <c r="AL85" s="62" t="str">
        <f t="shared" si="26"/>
        <v/>
      </c>
      <c r="AM85" s="62" t="str">
        <f t="shared" si="27"/>
        <v/>
      </c>
      <c r="AN85" s="63" t="str">
        <f t="shared" si="28"/>
        <v/>
      </c>
      <c r="AO85" s="62" t="str">
        <f t="shared" si="29"/>
        <v/>
      </c>
      <c r="AP85" s="62" t="str">
        <f t="shared" si="30"/>
        <v/>
      </c>
      <c r="AQ85" s="62">
        <f t="shared" si="31"/>
        <v>33.909999999999997</v>
      </c>
      <c r="AR85" s="62" t="str">
        <f t="shared" si="32"/>
        <v/>
      </c>
      <c r="AS85" s="62" t="str">
        <f t="shared" si="33"/>
        <v/>
      </c>
      <c r="AT85" s="62" t="str">
        <f t="shared" si="34"/>
        <v/>
      </c>
      <c r="AU85" s="62" t="str">
        <f t="shared" si="35"/>
        <v/>
      </c>
      <c r="AV85" s="62" t="str">
        <f t="shared" si="36"/>
        <v/>
      </c>
      <c r="AW85" s="62" t="str">
        <f t="shared" si="37"/>
        <v/>
      </c>
      <c r="AX85" s="62" t="str">
        <f t="shared" si="38"/>
        <v/>
      </c>
      <c r="AY85" s="62" t="str">
        <f t="shared" si="39"/>
        <v/>
      </c>
      <c r="AZ85" s="62" t="str">
        <f t="shared" si="40"/>
        <v/>
      </c>
      <c r="BA85" s="62" t="str">
        <f t="shared" si="41"/>
        <v/>
      </c>
      <c r="BB85" s="62" t="str">
        <f t="shared" si="42"/>
        <v/>
      </c>
      <c r="BC85" s="62" t="str">
        <f t="shared" si="43"/>
        <v/>
      </c>
      <c r="BD85" s="62" t="str">
        <f t="shared" si="44"/>
        <v/>
      </c>
      <c r="BE85" s="62" t="str">
        <f t="shared" si="45"/>
        <v/>
      </c>
      <c r="BF85" s="62">
        <f t="shared" si="46"/>
        <v>33.909999999999997</v>
      </c>
      <c r="BG85" s="62" t="str">
        <f t="shared" si="47"/>
        <v/>
      </c>
      <c r="BH85" s="62" t="str">
        <f t="shared" si="48"/>
        <v/>
      </c>
      <c r="BI85" s="62" t="str">
        <f t="shared" si="49"/>
        <v/>
      </c>
      <c r="BJ85" s="62" t="str">
        <f t="shared" si="50"/>
        <v/>
      </c>
      <c r="BK85" s="62" t="str">
        <f t="shared" si="51"/>
        <v/>
      </c>
      <c r="BL85" s="62" t="str">
        <f t="shared" si="52"/>
        <v/>
      </c>
      <c r="BM85" s="64" t="str">
        <f t="shared" si="53"/>
        <v/>
      </c>
    </row>
    <row r="86" spans="1:65" hidden="1" x14ac:dyDescent="0.2">
      <c r="A86" s="37"/>
      <c r="B86" s="38"/>
      <c r="C86" s="87"/>
      <c r="D86" s="80"/>
      <c r="E86" s="39"/>
      <c r="F86" s="40"/>
      <c r="G86" s="73">
        <f t="shared" ref="G86" si="100">IF(AND((F86+E86)&lt;Startår,(F86+E86)&gt;100),Startår,F86+E86)</f>
        <v>0</v>
      </c>
      <c r="H86" s="41"/>
      <c r="I86" s="41"/>
      <c r="J86" s="71"/>
      <c r="K86" s="76"/>
      <c r="L86" s="41">
        <f t="shared" ref="L86" si="101">K86*I86/1000</f>
        <v>0</v>
      </c>
      <c r="M86" s="41"/>
      <c r="O86" s="61" t="str">
        <f t="shared" si="3"/>
        <v/>
      </c>
      <c r="P86" s="62" t="str">
        <f t="shared" si="4"/>
        <v/>
      </c>
      <c r="Q86" s="62" t="str">
        <f t="shared" si="5"/>
        <v/>
      </c>
      <c r="R86" s="62" t="str">
        <f t="shared" si="6"/>
        <v/>
      </c>
      <c r="S86" s="62" t="str">
        <f t="shared" si="7"/>
        <v/>
      </c>
      <c r="T86" s="62" t="str">
        <f t="shared" si="8"/>
        <v/>
      </c>
      <c r="U86" s="62" t="str">
        <f t="shared" si="9"/>
        <v/>
      </c>
      <c r="V86" s="62" t="str">
        <f t="shared" si="10"/>
        <v/>
      </c>
      <c r="W86" s="62" t="str">
        <f t="shared" si="11"/>
        <v/>
      </c>
      <c r="X86" s="62" t="str">
        <f t="shared" si="12"/>
        <v/>
      </c>
      <c r="Y86" s="62" t="str">
        <f t="shared" si="13"/>
        <v/>
      </c>
      <c r="Z86" s="62" t="str">
        <f t="shared" si="14"/>
        <v/>
      </c>
      <c r="AA86" s="62" t="str">
        <f t="shared" si="15"/>
        <v/>
      </c>
      <c r="AB86" s="62" t="str">
        <f t="shared" si="16"/>
        <v/>
      </c>
      <c r="AC86" s="62" t="str">
        <f t="shared" si="17"/>
        <v/>
      </c>
      <c r="AD86" s="62" t="str">
        <f t="shared" si="18"/>
        <v/>
      </c>
      <c r="AE86" s="62" t="str">
        <f t="shared" si="19"/>
        <v/>
      </c>
      <c r="AF86" s="62" t="str">
        <f t="shared" si="20"/>
        <v/>
      </c>
      <c r="AG86" s="62" t="str">
        <f t="shared" si="21"/>
        <v/>
      </c>
      <c r="AH86" s="62" t="str">
        <f t="shared" si="22"/>
        <v/>
      </c>
      <c r="AI86" s="62" t="str">
        <f t="shared" si="23"/>
        <v/>
      </c>
      <c r="AJ86" s="63" t="str">
        <f t="shared" si="24"/>
        <v/>
      </c>
      <c r="AK86" s="62" t="str">
        <f t="shared" si="25"/>
        <v/>
      </c>
      <c r="AL86" s="62" t="str">
        <f t="shared" si="26"/>
        <v/>
      </c>
      <c r="AM86" s="62" t="str">
        <f t="shared" si="27"/>
        <v/>
      </c>
      <c r="AN86" s="63" t="str">
        <f t="shared" si="28"/>
        <v/>
      </c>
      <c r="AO86" s="62" t="str">
        <f t="shared" si="29"/>
        <v/>
      </c>
      <c r="AP86" s="62" t="str">
        <f t="shared" si="30"/>
        <v/>
      </c>
      <c r="AQ86" s="62" t="str">
        <f t="shared" si="31"/>
        <v/>
      </c>
      <c r="AR86" s="62" t="str">
        <f t="shared" si="32"/>
        <v/>
      </c>
      <c r="AS86" s="62" t="str">
        <f t="shared" si="33"/>
        <v/>
      </c>
      <c r="AT86" s="62" t="str">
        <f t="shared" si="34"/>
        <v/>
      </c>
      <c r="AU86" s="62" t="str">
        <f t="shared" si="35"/>
        <v/>
      </c>
      <c r="AV86" s="62" t="str">
        <f t="shared" si="36"/>
        <v/>
      </c>
      <c r="AW86" s="62" t="str">
        <f t="shared" si="37"/>
        <v/>
      </c>
      <c r="AX86" s="62" t="str">
        <f t="shared" si="38"/>
        <v/>
      </c>
      <c r="AY86" s="62" t="str">
        <f t="shared" si="39"/>
        <v/>
      </c>
      <c r="AZ86" s="62" t="str">
        <f t="shared" si="40"/>
        <v/>
      </c>
      <c r="BA86" s="62" t="str">
        <f t="shared" si="41"/>
        <v/>
      </c>
      <c r="BB86" s="62" t="str">
        <f t="shared" si="42"/>
        <v/>
      </c>
      <c r="BC86" s="62" t="str">
        <f t="shared" si="43"/>
        <v/>
      </c>
      <c r="BD86" s="62" t="str">
        <f t="shared" si="44"/>
        <v/>
      </c>
      <c r="BE86" s="62" t="str">
        <f t="shared" si="45"/>
        <v/>
      </c>
      <c r="BF86" s="62" t="str">
        <f t="shared" si="46"/>
        <v/>
      </c>
      <c r="BG86" s="62" t="str">
        <f t="shared" si="47"/>
        <v/>
      </c>
      <c r="BH86" s="62" t="str">
        <f t="shared" si="48"/>
        <v/>
      </c>
      <c r="BI86" s="62" t="str">
        <f t="shared" si="49"/>
        <v/>
      </c>
      <c r="BJ86" s="62" t="str">
        <f t="shared" si="50"/>
        <v/>
      </c>
      <c r="BK86" s="62" t="str">
        <f t="shared" si="51"/>
        <v/>
      </c>
      <c r="BL86" s="62" t="str">
        <f t="shared" si="52"/>
        <v/>
      </c>
      <c r="BM86" s="64" t="str">
        <f t="shared" si="53"/>
        <v/>
      </c>
    </row>
    <row r="87" spans="1:65" x14ac:dyDescent="0.2">
      <c r="A87" s="21" t="s">
        <v>46</v>
      </c>
      <c r="B87" s="42"/>
      <c r="C87" s="86"/>
      <c r="D87" s="81"/>
      <c r="E87" s="43"/>
      <c r="F87" s="44"/>
      <c r="G87" s="70"/>
      <c r="H87" s="25"/>
      <c r="I87" s="25"/>
      <c r="J87" s="70"/>
      <c r="K87" s="75"/>
      <c r="L87" s="25"/>
      <c r="M87" s="25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</row>
    <row r="88" spans="1:65" hidden="1" x14ac:dyDescent="0.2">
      <c r="A88" s="37"/>
      <c r="B88" s="38" t="s">
        <v>47</v>
      </c>
      <c r="C88" s="87" t="s">
        <v>53</v>
      </c>
      <c r="D88" s="80" t="s">
        <v>53</v>
      </c>
      <c r="E88" s="39">
        <v>15</v>
      </c>
      <c r="F88" s="40"/>
      <c r="G88" s="101">
        <f t="shared" ref="G88:G95" si="102">IF(AND((F88+E88)&lt;Startår,(F88+E88)&gt;100),Startår,F88+E88)</f>
        <v>15</v>
      </c>
      <c r="H88" s="41" t="s">
        <v>93</v>
      </c>
      <c r="I88" s="41">
        <v>800</v>
      </c>
      <c r="J88" s="71" t="str">
        <f>IF(D88=Garage!B3,"21116",IF(D88=Garage!B4,"21126",IF(D88=Garage!B5,"21216",IF(D88=Garage!B6,"21226",IF(D88=Garage!B7,"21246",IF(D88=Garage!B8,"21256",IF(D88=Garage!B9,"21316",IF(D88=Garage!B10,"21426",IF(D88=Garage!B11,"21516",IF(D88=Garage!B12,"21526",IF(D88=Garage!B13,"21536",IF(D88=Garage!B14,"21546",IF(D88=Garage!B15,"21616","")))))))))))))</f>
        <v/>
      </c>
      <c r="K88" s="76" t="str">
        <f>IF(D88=Garage!B3,"250",IF(D88=Garage!B4,"185",IF(D88=Garage!B5,"190",IF(D88=Garage!B6,"219",IF(D88=Garage!B7,"190",IF(D88=Garage!B8,"219",IF(D88=Garage!B9,"180",IF(D88=Garage!B10,"129",IF(D88=Garage!B11,"157",IF(D88=Garage!B12,"280",IF(D88=Garage!B13,"157",IF(D88=Garage!B14,"157",IF(D88=Garage!B15,"21616","0")))))))))))))</f>
        <v>0</v>
      </c>
      <c r="L88" s="41">
        <f t="shared" ref="L88:L95" si="103">K88*I88/1000</f>
        <v>0</v>
      </c>
      <c r="M88" s="41"/>
      <c r="O88" s="61" t="str">
        <f t="shared" ref="O88:O172" si="104">IF($G88=$O$7,$L88,IF($O$7-$E88=$G88,$L88,IF($O$7-(2*$E88)=$G88,$L88,IF($O$7-(3*$E88)=$G88,$L88,IF($O$7-(4*$E88)=$G88,$L88,IF($O$7-(5*$E88)=$G88,$L88,IF($O$7-(6*$E88)=$G88,$L88,IF($O$7-(7*$E88)=$G88,$L88,IF($O$7-(8*$E88)=$G88,$L88,IF($O$7-(9*$E88)=$G88,$L88,IF($O$7-(10*$E88)=$G88,$L88,IF($O$7-(11*$E88)=$G88,$L88,IF($O$7-(12*$E88)=$G88,$L88,IF($O$7-(13*$E88)=$G88,$L88,IF($O$7-(14*$E88)=$G88,$L88,IF($O$7-(15*$E88)=$G88,$L88,IF($O$7-(16*$E88)=$G88,$L88,IF($O$7-(17*$E88)=$G88,$L88,IF($O$7-(18*$E88)=$G88,$L88,IF($O$7-(19*$E88)=$G88,$L88,IF($O$7-(20*$E88)=$G88,$L88,IF($O$7-(21*$E88)=$G88,$L88,IF($O$7-(22*$E88)=$G88,$L88,IF($O$7-(23*$E88)=$G88,$L88,IF($O$7-(24*$E88)=$G88,$L88,IF($O$7-(25*$E88)=$G88,$L88,IF($O$7-(26*$E88)=$G88,$L88,IF($O$7-(27*$E88)=$G88,$L88,IF($O$7-(28*$E88)=$G88,$L88,IF($O$7-(29*$E88)=$G88,$L88,IF($O$7-(30*$E88)=$G88,$L88,IF($O$7-(31*$E88)=$G88,$L88,IF($O$7-(32*$E88)=$G88,$L88,IF($O$7-(33*$E88)=$G88,$L88,IF($O$7-(34*$E88)=$G88,$L88,IF($O$7-(35*$E88)=$G88,$L88,IF($O$7-(36*$E88)=$G88,$L88,IF($O$7-(37*$E88)=$G88,$L88,IF($O$7-(38*$E88)=$G88,$L88,IF($O$7-(39*$E88)=$G88,$L88,IF($O$7-(40*$E88)=$G88,$L88,IF($O$7-(41*$E88)=$G88,$L88,IF($O$7-(42*$E88)=$G88,$L88,IF($O$7-(43*$E88)=$G88,$L88,IF($O$7-(44*$E88)=$G88,$L88,IF($O$7-(45*$E88)=$G88,$L88,IF($O$7-(46*$E88)=$G88,$L88,IF($O$7-(47*$E88)=$G88,$L88,IF($O$7-(48*$E88)=$G88,$L88,IF($O$7-(49*$E88)=$G88,$L88,IF($O$7-(50*$E88)=$G88,$L88,"")))))))))))))))))))))))))))))))))))))))))))))))))))</f>
        <v/>
      </c>
      <c r="P88" s="62" t="str">
        <f t="shared" ref="P88:P172" si="105">IF($G88=$P$7,$L88,IF($P$7-$E88=$G88,$L88,IF($P$7-(2*$E88)=$G88,$L88,IF($P$7-(3*$E88)=$G88,$L88,IF($P$7-(4*$E88)=$G88,$L88,IF($P$7-(5*$E88)=$G88,$L88,IF($P$7-(6*$E88)=$G88,$L88,IF($P$7-(7*$E88)=$G88,$L88,IF($P$7-(8*$E88)=$G88,$L88,IF($P$7-(9*$E88)=$G88,$L88,IF($P$7-(10*$E88)=$G88,$L88,IF($P$7-(11*$E88)=$G88,$L88,IF($P$7-(12*$E88)=$G88,$L88,IF($P$7-(13*$E88)=$G88,$L88,IF($P$7-(14*$E88)=$G88,$L88,IF($P$7-(15*$E88)=$G88,$L88,IF($P$7-(16*$E88)=$G88,$L88,IF($P$7-(17*$E88)=$G88,$L88,IF($P$7-(18*$E88)=$G88,$L88,IF($P$7-(19*$E88)=$G88,$L88,IF($P$7-(20*$E88)=$G88,$L88,IF($P$7-(21*$E88)=$G88,$L88,IF($P$7-(22*$E88)=$G88,$L88,IF($P$7-(23*$E88)=$G88,$L88,IF($P$7-(24*$E88)=$G88,$L88,IF($P$7-(25*$E88)=$G88,$L88,IF($P$7-(26*$E88)=$G88,$L88,IF($P$7-(27*$E88)=$G88,$L88,IF($P$7-(28*$E88)=$G88,$L88,IF($P$7-(29*$E88)=$G88,$L88,IF($P$7-(30*$E88)=$G88,$L88,IF($P$7-(31*$E88)=$G88,$L88,IF($P$7-(32*$E88)=$G88,$L88,IF($P$7-(33*$E88)=$G88,$L88,IF($P$7-(34*$E88)=$G88,$L88,IF($P$7-(35*$E88)=$G88,$L88,IF($P$7-(36*$E88)=$G88,$L88,IF($P$7-(37*$E88)=$G88,$L88,IF($P$7-(38*$E88)=$G88,$L88,IF($P$7-(39*$E88)=$G88,$L88,IF($P$7-(40*$E88)=$G88,$L88,IF($P$7-(41*$E88)=$G88,$L88,IF($P$7-(42*$E88)=$G88,$L88,IF($P$7-(43*$E88)=$G88,$L88,IF($P$7-(44*$E88)=$G88,$L88,IF($P$7-(45*$E88)=$G88,$L88,IF($P$7-(46*$E88)=$G88,$L88,IF($P$7-(47*$E88)=$G88,$L88,IF($P$7-(48*$E88)=$G88,$L88,IF($P$7-(49*$E88)=$G88,$L88,IF($P$7-(50*$E88)=$G88,$L88,"")))))))))))))))))))))))))))))))))))))))))))))))))))</f>
        <v/>
      </c>
      <c r="Q88" s="62" t="str">
        <f t="shared" ref="Q88:Q172" si="106">IF($G88=$Q$7,$L88,IF($Q$7-$E88=$G88,$L88,IF($Q$7-(2*$E88)=$G88,$L88,IF($Q$7-(3*$E88)=$G88,$L88,IF($Q$7-(4*$E88)=$G88,$L88,IF($Q$7-(5*$E88)=$G88,$L88,IF($Q$7-(6*$E88)=$G88,$L88,IF($Q$7-(7*$E88)=$G88,$L88,IF($Q$7-(8*$E88)=$G88,$L88,IF($Q$7-(9*$E88)=$G88,$L88,IF($Q$7-(10*$E88)=$G88,$L88,IF($Q$7-(11*$E88)=$G88,$L88,IF($Q$7-(12*$E88)=$G88,$L88,IF($Q$7-(13*$E88)=$G88,$L88,IF($Q$7-(14*$E88)=$G88,$L88,IF($Q$7-(15*$E88)=$G88,$L88,IF($Q$7-(16*$E88)=$G88,$L88,IF($Q$7-(17*$E88)=$G88,$L88,IF($Q$7-(18*$E88)=$G88,$L88,IF($Q$7-(19*$E88)=$G88,$L88,IF($Q$7-(20*$E88)=$G88,$L88,IF($Q$7-(21*$E88)=$G88,$L88,IF($Q$7-(22*$E88)=$G88,$L88,IF($Q$7-(23*$E88)=$G88,$L88,IF($Q$7-(24*$E88)=$G88,$L88,IF($Q$7-(25*$E88)=$G88,$L88,IF($Q$7-(26*$E88)=$G88,$L88,IF($Q$7-(27*$E88)=$G88,$L88,IF($Q$7-(28*$E88)=$G88,$L88,IF($Q$7-(29*$E88)=$G88,$L88,IF($Q$7-(30*$E88)=$G88,$L88,IF($Q$7-(31*$E88)=$G88,$L88,IF($Q$7-(32*$E88)=$G88,$L88,IF($Q$7-(33*$E88)=$G88,$L88,IF($Q$7-(34*$E88)=$G88,$L88,IF($Q$7-(35*$E88)=$G88,$L88,IF($Q$7-(36*$E88)=$G88,$L88,IF($Q$7-(37*$E88)=$G88,$L88,IF($Q$7-(38*$E88)=$G88,$L88,IF($Q$7-(39*$E88)=$G88,$L88,IF($Q$7-(40*$E88)=$G88,$L88,IF($Q$7-(41*$E88)=$G88,$L88,IF($Q$7-(42*$E88)=$G88,$L88,IF($Q$7-(43*$E88)=$G88,$L88,IF($Q$7-(44*$E88)=$G88,$L88,IF($Q$7-(45*$E88)=$G88,$L88,IF($Q$7-(46*$E88)=$G88,$L88,IF($Q$7-(47*$E88)=$G88,$L88,IF($Q$7-(48*$E88)=$G88,$L88,IF($Q$7-(49*$E88)=$G88,$L88,IF($Q$7-(50*$E88)=$G88,$L88,"")))))))))))))))))))))))))))))))))))))))))))))))))))</f>
        <v/>
      </c>
      <c r="R88" s="62" t="str">
        <f t="shared" ref="R88:R172" si="107">IF($G88=$R$7,$L88,IF($R$7-$E88=$G88,$L88,IF($R$7-(2*$E88)=$G88,$L88,IF($R$7-(3*$E88)=$G88,$L88,IF($R$7-(4*$E88)=$G88,$L88,IF($R$7-(5*$E88)=$G88,$L88,IF($R$7-(6*$E88)=$G88,$L88,IF($R$7-(7*$E88)=$G88,$L88,IF($R$7-(8*$E88)=$G88,$L88,IF($R$7-(9*$E88)=$G88,$L88,IF($R$7-(10*$E88)=$G88,$L88,IF($R$7-(11*$E88)=$G88,$L88,IF($R$7-(12*$E88)=$G88,$L88,IF($R$7-(13*$E88)=$G88,$L88,IF($R$7-(14*$E88)=$G88,$L88,IF($R$7-(15*$E88)=$G88,$L88,IF($R$7-(16*$E88)=$G88,$L88,IF($R$7-(17*$E88)=$G88,$L88,IF($R$7-(18*$E88)=$G88,$L88,IF($R$7-(19*$E88)=$G88,$L88,IF($R$7-(20*$E88)=$G88,$L88,IF($R$7-(21*$E88)=$G88,$L88,IF($R$7-(22*$E88)=$G88,$L88,IF($R$7-(23*$E88)=$G88,$L88,IF($R$7-(24*$E88)=$G88,$L88,IF($R$7-(25*$E88)=$G88,$L88,IF($R$7-(26*$E88)=$G88,$L88,IF($R$7-(27*$E88)=$G88,$L88,IF($R$7-(28*$E88)=$G88,$L88,IF($R$7-(29*$E88)=$G88,$L88,IF($R$7-(30*$E88)=$G88,$L88,IF($R$7-(31*$E88)=$G88,$L88,IF($R$7-(32*$E88)=$G88,$L88,IF($R$7-(33*$E88)=$G88,$L88,IF($R$7-(34*$E88)=$G88,$L88,IF($R$7-(35*$E88)=$G88,$L88,IF($R$7-(36*$E88)=$G88,$L88,IF($R$7-(37*$E88)=$G88,$L88,IF($R$7-(38*$E88)=$G88,$L88,IF($R$7-(39*$E88)=$G88,$L88,IF($R$7-(40*$E88)=$G88,$L88,IF($R$7-(41*$E88)=$G88,$L88,IF($R$7-(42*$E88)=$G88,$L88,IF($R$7-(43*$E88)=$G88,$L88,IF($R$7-(44*$E88)=$G88,$L88,IF($R$7-(45*$E88)=$G88,$L88,IF($R$7-(46*$E88)=$G88,$L88,IF($R$7-(47*$E88)=$G88,$L88,IF($R$7-(48*$E88)=$G88,$L88,IF($R$7-(49*$E88)=$G88,$L88,IF($R$7-(50*$E88)=$G88,$L88,"")))))))))))))))))))))))))))))))))))))))))))))))))))</f>
        <v/>
      </c>
      <c r="S88" s="62" t="str">
        <f t="shared" ref="S88:S172" si="108">IF($G88=$S$7,$L88,IF($S$7-$E88=$G88,$L88,IF($S$7-(2*$E88)=$G88,$L88,IF($S$7-(3*$E88)=$G88,$L88,IF($S$7-(4*$E88)=$G88,$L88,IF($S$7-(5*$E88)=$G88,$L88,IF($S$7-(6*$E88)=$G88,$L88,IF($S$7-(7*$E88)=$G88,$L88,IF($S$7-(8*$E88)=$G88,$L88,IF($S$7-(9*$E88)=$G88,$L88,IF($S$7-(10*$E88)=$G88,$L88,IF($S$7-(11*$E88)=$G88,$L88,IF($S$7-(12*$E88)=$G88,$L88,IF($S$7-(13*$E88)=$G88,$L88,IF($S$7-(14*$E88)=$G88,$L88,IF($S$7-(15*$E88)=$G88,$L88,IF($S$7-(16*$E88)=$G88,$L88,IF($S$7-(17*$E88)=$G88,$L88,IF($S$7-(18*$E88)=$G88,$L88,IF($S$7-(19*$E88)=$G88,$L88,IF($S$7-(20*$E88)=$G88,$L88,IF($S$7-(21*$E88)=$G88,$L88,IF($S$7-(22*$E88)=$G88,$L88,IF($S$7-(23*$E88)=$G88,$L88,IF($S$7-(24*$E88)=$G88,$L88,IF($S$7-(25*$E88)=$G88,$L88,IF($S$7-(26*$E88)=$G88,$L88,IF($S$7-(27*$E88)=$G88,$L88,IF($S$7-(28*$E88)=$G88,$L88,IF($S$7-(29*$E88)=$G88,$L88,IF($S$7-(30*$E88)=$G88,$L88,IF($S$7-(31*$E88)=$G88,$L88,IF($S$7-(32*$E88)=$G88,$L88,IF($S$7-(33*$E88)=$G88,$L88,IF($S$7-(34*$E88)=$G88,$L88,IF($S$7-(35*$E88)=$G88,$L88,IF($S$7-(36*$E88)=$G88,$L88,IF($S$7-(37*$E88)=$G88,$L88,IF($S$7-(38*$E88)=$G88,$L88,IF($S$7-(39*$E88)=$G88,$L88,IF($S$7-(40*$E88)=$G88,$L88,IF($S$7-(41*$E88)=$G88,$L88,IF($S$7-(42*$E88)=$G88,$L88,IF($S$7-(43*$E88)=$G88,$L88,IF($S$7-(44*$E88)=$G88,$L88,IF($S$7-(45*$E88)=$G88,$L88,IF($S$7-(46*$E88)=$G88,$L88,IF($S$7-(47*$E88)=$G88,$L88,IF($S$7-(48*$E88)=$G88,$L88,IF($S$7-(49*$E88)=$G88,$L88,IF($S$7-(50*$E88)=$G88,$L88,"")))))))))))))))))))))))))))))))))))))))))))))))))))</f>
        <v/>
      </c>
      <c r="T88" s="62" t="str">
        <f t="shared" ref="T88:T172" si="109">IF($G88=$T$7,$L88,IF($T$7-$E88=$G88,$L88,IF($T$7-(2*$E88)=$G88,$L88,IF($T$7-(3*$E88)=$G88,$L88,IF($T$7-(4*$E88)=$G88,$L88,IF($T$7-(5*$E88)=$G88,$L88,IF($T$7-(6*$E88)=$G88,$L88,IF($T$7-(7*$E88)=$G88,$L88,IF($T$7-(8*$E88)=$G88,$L88,IF($T$7-(9*$E88)=$G88,$L88,IF($T$7-(10*$E88)=$G88,$L88,IF($T$7-(11*$E88)=$G88,$L88,IF($T$7-(12*$E88)=$G88,$L88,IF($T$7-(13*$E88)=$G88,$L88,IF($T$7-(14*$E88)=$G88,$L88,IF($T$7-(15*$E88)=$G88,$L88,IF($T$7-(16*$E88)=$G88,$L88,IF($T$7-(17*$E88)=$G88,$L88,IF($T$7-(18*$E88)=$G88,$L88,IF($T$7-(19*$E88)=$G88,$L88,IF($T$7-(20*$E88)=$G88,$L88,IF($T$7-(21*$E88)=$G88,$L88,IF($T$7-(22*$E88)=$G88,$L88,IF($T$7-(23*$E88)=$G88,$L88,IF($T$7-(24*$E88)=$G88,$L88,IF($T$7-(25*$E88)=$G88,$L88,IF($T$7-(26*$E88)=$G88,$L88,IF($T$7-(27*$E88)=$G88,$L88,IF($T$7-(28*$E88)=$G88,$L88,IF($T$7-(29*$E88)=$G88,$L88,IF($T$7-(30*$E88)=$G88,$L88,IF($T$7-(31*$E88)=$G88,$L88,IF($T$7-(32*$E88)=$G88,$L88,IF($T$7-(33*$E88)=$G88,$L88,IF($T$7-(34*$E88)=$G88,$L88,IF($T$7-(35*$E88)=$G88,$L88,IF($T$7-(36*$E88)=$G88,$L88,IF($T$7-(37*$E88)=$G88,$L88,IF($T$7-(38*$E88)=$G88,$L88,IF($T$7-(39*$E88)=$G88,$L88,IF($T$7-(40*$E88)=$G88,$L88,IF($T$7-(41*$E88)=$G88,$L88,IF($T$7-(42*$E88)=$G88,$L88,IF($T$7-(43*$E88)=$G88,$L88,IF($T$7-(44*$E88)=$G88,$L88,IF($T$7-(45*$E88)=$G88,$L88,IF($T$7-(46*$E88)=$G88,$L88,IF($T$7-(47*$E88)=$G88,$L88,IF($T$7-(48*$E88)=$G88,$L88,IF($T$7-(49*$E88)=$G88,$L88,IF($T$7-(50*$E88)=$G88,$L88,"")))))))))))))))))))))))))))))))))))))))))))))))))))</f>
        <v/>
      </c>
      <c r="U88" s="62" t="str">
        <f t="shared" ref="U88:U172" si="110">IF($G88=$U$7,$L88,IF($U$7-$E88=$G88,$L88,IF($U$7-(2*$E88)=$G88,$L88,IF($U$7-(3*$E88)=$G88,$L88,IF($U$7-(4*$E88)=$G88,$L88,IF($U$7-(5*$E88)=$G88,$L88,IF($U$7-(6*$E88)=$G88,$L88,IF($U$7-(7*$E88)=$G88,$L88,IF($U$7-(8*$E88)=$G88,$L88,IF($U$7-(9*$E88)=$G88,$L88,IF($U$7-(10*$E88)=$G88,$L88,IF($U$7-(11*$E88)=$G88,$L88,IF($U$7-(12*$E88)=$G88,$L88,IF($U$7-(13*$E88)=$G88,$L88,IF($U$7-(14*$E88)=$G88,$L88,IF($U$7-(15*$E88)=$G88,$L88,IF($U$7-(16*$E88)=$G88,$L88,IF($U$7-(17*$E88)=$G88,$L88,IF($U$7-(18*$E88)=$G88,$L88,IF($U$7-(19*$E88)=$G88,$L88,IF($U$7-(20*$E88)=$G88,$L88,IF($U$7-(21*$E88)=$G88,$L88,IF($U$7-(22*$E88)=$G88,$L88,IF($U$7-(23*$E88)=$G88,$L88,IF($U$7-(24*$E88)=$G88,$L88,IF($U$7-(25*$E88)=$G88,$L88,IF($U$7-(26*$E88)=$G88,$L88,IF($U$7-(27*$E88)=$G88,$L88,IF($U$7-(28*$E88)=$G88,$L88,IF($U$7-(29*$E88)=$G88,$L88,IF($U$7-(30*$E88)=$G88,$L88,IF($U$7-(31*$E88)=$G88,$L88,IF($U$7-(32*$E88)=$G88,$L88,IF($U$7-(33*$E88)=$G88,$L88,IF($U$7-(34*$E88)=$G88,$L88,IF($U$7-(35*$E88)=$G88,$L88,IF($U$7-(36*$E88)=$G88,$L88,IF($U$7-(37*$E88)=$G88,$L88,IF($U$7-(38*$E88)=$G88,$L88,IF($U$7-(39*$E88)=$G88,$L88,IF($U$7-(40*$E88)=$G88,$L88,IF($U$7-(41*$E88)=$G88,$L88,IF($U$7-(42*$E88)=$G88,$L88,IF($U$7-(43*$E88)=$G88,$L88,IF($U$7-(44*$E88)=$G88,$L88,IF($U$7-(45*$E88)=$G88,$L88,IF($U$7-(46*$E88)=$G88,$L88,IF($U$7-(47*$E88)=$G88,$L88,IF($U$7-(48*$E88)=$G88,$L88,IF($U$7-(49*$E88)=$G88,$L88,IF($U$7-(50*$E88)=$G88,$L88,"")))))))))))))))))))))))))))))))))))))))))))))))))))</f>
        <v/>
      </c>
      <c r="V88" s="62" t="str">
        <f t="shared" ref="V88:V172" si="111">IF($G88=$V$7,$L88,IF($V$7-$E88=$G88,$L88,IF($V$7-(2*$E88)=$G88,$L88,IF($V$7-(3*$E88)=$G88,$L88,IF($V$7-(4*$E88)=$G88,$L88,IF($V$7-(5*$E88)=$G88,$L88,IF($V$7-(6*$E88)=$G88,$L88,IF($V$7-(7*$E88)=$G88,$L88,IF($V$7-(8*$E88)=$G88,$L88,IF($V$7-(9*$E88)=$G88,$L88,IF($V$7-(10*$E88)=$G88,$L88,IF($V$7-(11*$E88)=$G88,$L88,IF($V$7-(12*$E88)=$G88,$L88,IF($V$7-(13*$E88)=$G88,$L88,IF($V$7-(14*$E88)=$G88,$L88,IF($V$7-(15*$E88)=$G88,$L88,IF($V$7-(16*$E88)=$G88,$L88,IF($V$7-(17*$E88)=$G88,$L88,IF($V$7-(18*$E88)=$G88,$L88,IF($V$7-(19*$E88)=$G88,$L88,IF($V$7-(20*$E88)=$G88,$L88,IF($V$7-(21*$E88)=$G88,$L88,IF($V$7-(22*$E88)=$G88,$L88,IF($V$7-(23*$E88)=$G88,$L88,IF($V$7-(24*$E88)=$G88,$L88,IF($V$7-(25*$E88)=$G88,$L88,IF($V$7-(26*$E88)=$G88,$L88,IF($V$7-(27*$E88)=$G88,$L88,IF($V$7-(28*$E88)=$G88,$L88,IF($V$7-(29*$E88)=$G88,$L88,IF($V$7-(30*$E88)=$G88,$L88,IF($V$7-(31*$E88)=$G88,$L88,IF($V$7-(32*$E88)=$G88,$L88,IF($V$7-(33*$E88)=$G88,$L88,IF($V$7-(34*$E88)=$G88,$L88,IF($V$7-(35*$E88)=$G88,$L88,IF($V$7-(36*$E88)=$G88,$L88,IF($V$7-(37*$E88)=$G88,$L88,IF($V$7-(38*$E88)=$G88,$L88,IF($V$7-(39*$E88)=$G88,$L88,IF($V$7-(40*$E88)=$G88,$L88,IF($V$7-(41*$E88)=$G88,$L88,IF($V$7-(42*$E88)=$G88,$L88,IF($V$7-(43*$E88)=$G88,$L88,IF($V$7-(44*$E88)=$G88,$L88,IF($V$7-(45*$E88)=$G88,$L88,IF($V$7-(46*$E88)=$G88,$L88,IF($V$7-(47*$E88)=$G88,$L88,IF($V$7-(48*$E88)=$G88,$L88,IF($V$7-(49*$E88)=$G88,$L88,IF($V$7-(50*$E88)=$G88,$L88,"")))))))))))))))))))))))))))))))))))))))))))))))))))</f>
        <v/>
      </c>
      <c r="W88" s="62" t="str">
        <f t="shared" ref="W88:W172" si="112">IF($G88=$W$7,$L88,IF($W$7-$E88=$G88,$L88,IF($W$7-(2*$E88)=$G88,$L88,IF($W$7-(3*$E88)=$G88,$L88,IF($W$7-(4*$E88)=$G88,$L88,IF($W$7-(5*$E88)=$G88,$L88,IF($W$7-(6*$E88)=$G88,$L88,IF($W$7-(7*$E88)=$G88,$L88,IF($W$7-(8*$E88)=$G88,$L88,IF($W$7-(9*$E88)=$G88,$L88,IF($W$7-(10*$E88)=$G88,$L88,IF($W$7-(11*$E88)=$G88,$L88,IF($W$7-(12*$E88)=$G88,$L88,IF($W$7-(13*$E88)=$G88,$L88,IF($W$7-(14*$E88)=$G88,$L88,IF($W$7-(15*$E88)=$G88,$L88,IF($W$7-(16*$E88)=$G88,$L88,IF($W$7-(17*$E88)=$G88,$L88,IF($W$7-(18*$E88)=$G88,$L88,IF($W$7-(19*$E88)=$G88,$L88,IF($W$7-(20*$E88)=$G88,$L88,IF($W$7-(21*$E88)=$G88,$L88,IF($W$7-(22*$E88)=$G88,$L88,IF($W$7-(23*$E88)=$G88,$L88,IF($W$7-(24*$E88)=$G88,$L88,IF($W$7-(25*$E88)=$G88,$L88,IF($W$7-(26*$E88)=$G88,$L88,IF($W$7-(27*$E88)=$G88,$L88,IF($W$7-(28*$E88)=$G88,$L88,IF($W$7-(29*$E88)=$G88,$L88,IF($W$7-(30*$E88)=$G88,$L88,IF($W$7-(31*$E88)=$G88,$L88,IF($W$7-(32*$E88)=$G88,$L88,IF($W$7-(33*$E88)=$G88,$L88,IF($W$7-(34*$E88)=$G88,$L88,IF($W$7-(35*$E88)=$G88,$L88,IF($W$7-(36*$E88)=$G88,$L88,IF($W$7-(37*$E88)=$G88,$L88,IF($W$7-(38*$E88)=$G88,$L88,IF($W$7-(39*$E88)=$G88,$L88,IF($W$7-(40*$E88)=$G88,$L88,IF($W$7-(41*$E88)=$G88,$L88,IF($W$7-(42*$E88)=$G88,$L88,IF($W$7-(43*$E88)=$G88,$L88,IF($W$7-(44*$E88)=$G88,$L88,IF($W$7-(45*$E88)=$G88,$L88,IF($W$7-(46*$E88)=$G88,$L88,IF($W$7-(47*$E88)=$G88,$L88,IF($W$7-(48*$E88)=$G88,$L88,IF($W$7-(49*$E88)=$G88,$L88,IF($W$7-(50*$E88)=$G88,$L88,"")))))))))))))))))))))))))))))))))))))))))))))))))))</f>
        <v/>
      </c>
      <c r="X88" s="62" t="str">
        <f t="shared" ref="X88:X172" si="113">IF($G88=$X$7,$L88,IF($X$7-$E88=$G88,$L88,IF($X$7-(2*$E88)=$G88,$L88,IF($X$7-(3*$E88)=$G88,$L88,IF($X$7-(4*$E88)=$G88,$L88,IF($X$7-(5*$E88)=$G88,$L88,IF($X$7-(6*$E88)=$G88,$L88,IF($X$7-(7*$E88)=$G88,$L88,IF($X$7-(8*$E88)=$G88,$L88,IF($X$7-(9*$E88)=$G88,$L88,IF($X$7-(10*$E88)=$G88,$L88,IF($X$7-(11*$E88)=$G88,$L88,IF($X$7-(12*$E88)=$G88,$L88,IF($X$7-(13*$E88)=$G88,$L88,IF($X$7-(14*$E88)=$G88,$L88,IF($X$7-(15*$E88)=$G88,$L88,IF($X$7-(16*$E88)=$G88,$L88,IF($X$7-(17*$E88)=$G88,$L88,IF($X$7-(18*$E88)=$G88,$L88,IF($X$7-(19*$E88)=$G88,$L88,IF($X$7-(20*$E88)=$G88,$L88,IF($X$7-(21*$E88)=$G88,$L88,IF($X$7-(22*$E88)=$G88,$L88,IF($X$7-(23*$E88)=$G88,$L88,IF($X$7-(24*$E88)=$G88,$L88,IF($X$7-(25*$E88)=$G88,$L88,IF($X$7-(26*$E88)=$G88,$L88,IF($X$7-(27*$E88)=$G88,$L88,IF($X$7-(28*$E88)=$G88,$L88,IF($X$7-(29*$E88)=$G88,$L88,IF($X$7-(30*$E88)=$G88,$L88,IF($X$7-(31*$E88)=$G88,$L88,IF($X$7-(32*$E88)=$G88,$L88,IF($X$7-(33*$E88)=$G88,$L88,IF($X$7-(34*$E88)=$G88,$L88,IF($X$7-(35*$E88)=$G88,$L88,IF($X$7-(36*$E88)=$G88,$L88,IF($X$7-(37*$E88)=$G88,$L88,IF($X$7-(38*$E88)=$G88,$L88,IF($X$7-(39*$E88)=$G88,$L88,IF($X$7-(40*$E88)=$G88,$L88,IF($X$7-(41*$E88)=$G88,$L88,IF($X$7-(42*$E88)=$G88,$L88,IF($X$7-(43*$E88)=$G88,$L88,IF($X$7-(44*$E88)=$G88,$L88,IF($X$7-(45*$E88)=$G88,$L88,IF($X$7-(46*$E88)=$G88,$L88,IF($X$7-(47*$E88)=$G88,$L88,IF($X$7-(48*$E88)=$G88,$L88,IF($X$7-(49*$E88)=$G88,$L88,IF($X$7-(50*$E88)=$G88,$L88,"")))))))))))))))))))))))))))))))))))))))))))))))))))</f>
        <v/>
      </c>
      <c r="Y88" s="62" t="str">
        <f t="shared" ref="Y88:Y172" si="114">IF($G88=$Y$7,$L88,IF($Y$7-$E88=$G88,$L88,IF($Y$7-(2*$E88)=$G88,$L88,IF($Y$7-(3*$E88)=$G88,$L88,IF($Y$7-(4*$E88)=$G88,$L88,IF($Y$7-(5*$E88)=$G88,$L88,IF($Y$7-(6*$E88)=$G88,$L88,IF($Y$7-(7*$E88)=$G88,$L88,IF($Y$7-(8*$E88)=$G88,$L88,IF($Y$7-(9*$E88)=$G88,$L88,IF($Y$7-(10*$E88)=$G88,$L88,IF($Y$7-(11*$E88)=$G88,$L88,IF($Y$7-(12*$E88)=$G88,$L88,IF($Y$7-(13*$E88)=$G88,$L88,IF($Y$7-(14*$E88)=$G88,$L88,IF($Y$7-(15*$E88)=$G88,$L88,IF($Y$7-(16*$E88)=$G88,$L88,IF($Y$7-(17*$E88)=$G88,$L88,IF($Y$7-(18*$E88)=$G88,$L88,IF($Y$7-(19*$E88)=$G88,$L88,IF($Y$7-(20*$E88)=$G88,$L88,IF($Y$7-(21*$E88)=$G88,$L88,IF($Y$7-(22*$E88)=$G88,$L88,IF($Y$7-(23*$E88)=$G88,$L88,IF($Y$7-(24*$E88)=$G88,$L88,IF($Y$7-(25*$E88)=$G88,$L88,IF($Y$7-(26*$E88)=$G88,$L88,IF($Y$7-(27*$E88)=$G88,$L88,IF($Y$7-(28*$E88)=$G88,$L88,IF($Y$7-(29*$E88)=$G88,$L88,IF($Y$7-(30*$E88)=$G88,$L88,IF($Y$7-(31*$E88)=$G88,$L88,IF($Y$7-(32*$E88)=$G88,$L88,IF($Y$7-(33*$E88)=$G88,$L88,IF($Y$7-(34*$E88)=$G88,$L88,IF($Y$7-(35*$E88)=$G88,$L88,IF($Y$7-(36*$E88)=$G88,$L88,IF($Y$7-(37*$E88)=$G88,$L88,IF($Y$7-(38*$E88)=$G88,$L88,IF($Y$7-(39*$E88)=$G88,$L88,IF($Y$7-(40*$E88)=$G88,$L88,IF($Y$7-(41*$E88)=$G88,$L88,IF($Y$7-(42*$E88)=$G88,$L88,IF($Y$7-(43*$E88)=$G88,$L88,IF($Y$7-(44*$E88)=$G88,$L88,IF($Y$7-(45*$E88)=$G88,$L88,IF($Y$7-(46*$E88)=$G88,$L88,IF($Y$7-(47*$E88)=$G88,$L88,IF($Y$7-(48*$E88)=$G88,$L88,IF($Y$7-(49*$E88)=$G88,$L88,IF($Y$7-(50*$E88)=$G88,$L88,"")))))))))))))))))))))))))))))))))))))))))))))))))))</f>
        <v/>
      </c>
      <c r="Z88" s="62" t="str">
        <f t="shared" ref="Z88:Z172" si="115">IF($G88=$Z$7,$L88,IF($Z$7-$E88=$G88,$L88,IF($Z$7-(2*$E88)=$G88,$L88,IF($Z$7-(3*$E88)=$G88,$L88,IF($Z$7-(4*$E88)=$G88,$L88,IF($Z$7-(5*$E88)=$G88,$L88,IF($Z$7-(6*$E88)=$G88,$L88,IF($Z$7-(7*$E88)=$G88,$L88,IF($Z$7-(8*$E88)=$G88,$L88,IF($Z$7-(9*$E88)=$G88,$L88,IF($Z$7-(10*$E88)=$G88,$L88,IF($Z$7-(11*$E88)=$G88,$L88,IF($Z$7-(12*$E88)=$G88,$L88,IF($Z$7-(13*$E88)=$G88,$L88,IF($Z$7-(14*$E88)=$G88,$L88,IF($Z$7-(15*$E88)=$G88,$L88,IF($Z$7-(16*$E88)=$G88,$L88,IF($Z$7-(17*$E88)=$G88,$L88,IF($Z$7-(18*$E88)=$G88,$L88,IF($Z$7-(19*$E88)=$G88,$L88,IF($Z$7-(20*$E88)=$G88,$L88,IF($Z$7-(21*$E88)=$G88,$L88,IF($Z$7-(22*$E88)=$G88,$L88,IF($Z$7-(23*$E88)=$G88,$L88,IF($Z$7-(24*$E88)=$G88,$L88,IF($Z$7-(25*$E88)=$G88,$L88,IF($Z$7-(26*$E88)=$G88,$L88,IF($Z$7-(27*$E88)=$G88,$L88,IF($Z$7-(28*$E88)=$G88,$L88,IF($Z$7-(29*$E88)=$G88,$L88,IF($Z$7-(30*$E88)=$G88,$L88,IF($Z$7-(31*$E88)=$G88,$L88,IF($Z$7-(32*$E88)=$G88,$L88,IF($Z$7-(33*$E88)=$G88,$L88,IF($Z$7-(34*$E88)=$G88,$L88,IF($Z$7-(35*$E88)=$G88,$L88,IF($Z$7-(36*$E88)=$G88,$L88,IF($Z$7-(37*$E88)=$G88,$L88,IF($Z$7-(38*$E88)=$G88,$L88,IF($Z$7-(39*$E88)=$G88,$L88,IF($Z$7-(40*$E88)=$G88,$L88,IF($Z$7-(41*$E88)=$G88,$L88,IF($Z$7-(42*$E88)=$G88,$L88,IF($Z$7-(43*$E88)=$G88,$L88,IF($Z$7-(44*$E88)=$G88,$L88,IF($Z$7-(45*$E88)=$G88,$L88,IF($Z$7-(46*$E88)=$G88,$L88,IF($Z$7-(47*$E88)=$G88,$L88,IF($Z$7-(48*$E88)=$G88,$L88,IF($Z$7-(49*$E88)=$G88,$L88,IF($Z$7-(50*$E88)=$G88,$L88,"")))))))))))))))))))))))))))))))))))))))))))))))))))</f>
        <v/>
      </c>
      <c r="AA88" s="62" t="str">
        <f t="shared" ref="AA88:AA172" si="116">IF($G88=$AA$7,$L88,IF($AA$7-$E88=$G88,$L88,IF($AA$7-(2*$E88)=$G88,$L88,IF($AA$7-(3*$E88)=$G88,$L88,IF($AA$7-(4*$E88)=$G88,$L88,IF($AA$7-(5*$E88)=$G88,$L88,IF($AA$7-(6*$E88)=$G88,$L88,IF($AA$7-(7*$E88)=$G88,$L88,IF($AA$7-(8*$E88)=$G88,$L88,IF($AA$7-(9*$E88)=$G88,$L88,IF($AA$7-(10*$E88)=$G88,$L88,IF($AA$7-(11*$E88)=$G88,$L88,IF($AA$7-(12*$E88)=$G88,$L88,IF($AA$7-(13*$E88)=$G88,$L88,IF($AA$7-(14*$E88)=$G88,$L88,IF($AA$7-(15*$E88)=$G88,$L88,IF($AA$7-(16*$E88)=$G88,$L88,IF($AA$7-(17*$E88)=$G88,$L88,IF($AA$7-(18*$E88)=$G88,$L88,IF($AA$7-(19*$E88)=$G88,$L88,IF($AA$7-(20*$E88)=$G88,$L88,IF($AA$7-(21*$E88)=$G88,$L88,IF($AA$7-(22*$E88)=$G88,$L88,IF($AA$7-(23*$E88)=$G88,$L88,IF($AA$7-(24*$E88)=$G88,$L88,IF($AA$7-(25*$E88)=$G88,$L88,IF($AA$7-(26*$E88)=$G88,$L88,IF($AA$7-(27*$E88)=$G88,$L88,IF($AA$7-(28*$E88)=$G88,$L88,IF($AA$7-(29*$E88)=$G88,$L88,IF($AA$7-(30*$E88)=$G88,$L88,IF($AA$7-(31*$E88)=$G88,$L88,IF($AA$7-(32*$E88)=$G88,$L88,IF($AA$7-(33*$E88)=$G88,$L88,IF($AA$7-(34*$E88)=$G88,$L88,IF($AA$7-(35*$E88)=$G88,$L88,IF($AA$7-(36*$E88)=$G88,$L88,IF($AA$7-(37*$E88)=$G88,$L88,IF($AA$7-(38*$E88)=$G88,$L88,IF($AA$7-(39*$E88)=$G88,$L88,IF($AA$7-(40*$E88)=$G88,$L88,IF($AA$7-(41*$E88)=$G88,$L88,IF($AA$7-(42*$E88)=$G88,$L88,IF($AA$7-(43*$E88)=$G88,$L88,IF($AA$7-(44*$E88)=$G88,$L88,IF($AA$7-(45*$E88)=$G88,$L88,IF($AA$7-(46*$E88)=$G88,$L88,IF($AA$7-(47*$E88)=$G88,$L88,IF($AA$7-(48*$E88)=$G88,$L88,IF($AA$7-(49*$E88)=$G88,$L88,IF($AA$7-(50*$E88)=$G88,$L88,"")))))))))))))))))))))))))))))))))))))))))))))))))))</f>
        <v/>
      </c>
      <c r="AB88" s="62" t="str">
        <f t="shared" ref="AB88:AB172" si="117">IF($G88=$AB$7,$L88,IF($AB$7-$E88=$G88,$L88,IF($AB$7-(2*$E88)=$G88,$L88,IF($AB$7-(3*$E88)=$G88,$L88,IF($AB$7-(4*$E88)=$G88,$L88,IF($AB$7-(5*$E88)=$G88,$L88,IF($AB$7-(6*$E88)=$G88,$L88,IF($AB$7-(7*$E88)=$G88,$L88,IF($AB$7-(8*$E88)=$G88,$L88,IF($AB$7-(9*$E88)=$G88,$L88,IF($AB$7-(10*$E88)=$G88,$L88,IF($AB$7-(11*$E88)=$G88,$L88,IF($AB$7-(12*$E88)=$G88,$L88,IF($AB$7-(13*$E88)=$G88,$L88,IF($AB$7-(14*$E88)=$G88,$L88,IF($AB$7-(15*$E88)=$G88,$L88,IF($AB$7-(16*$E88)=$G88,$L88,IF($AB$7-(17*$E88)=$G88,$L88,IF($AB$7-(18*$E88)=$G88,$L88,IF($AB$7-(19*$E88)=$G88,$L88,IF($AB$7-(20*$E88)=$G88,$L88,IF($AB$7-(21*$E88)=$G88,$L88,IF($AB$7-(22*$E88)=$G88,$L88,IF($AB$7-(23*$E88)=$G88,$L88,IF($AB$7-(24*$E88)=$G88,$L88,IF($AB$7-(25*$E88)=$G88,$L88,IF($AB$7-(26*$E88)=$G88,$L88,IF($AB$7-(27*$E88)=$G88,$L88,IF($AB$7-(28*$E88)=$G88,$L88,IF($AB$7-(29*$E88)=$G88,$L88,IF($AB$7-(30*$E88)=$G88,$L88,IF($AB$7-(31*$E88)=$G88,$L88,IF($AB$7-(32*$E88)=$G88,$L88,IF($AB$7-(33*$E88)=$G88,$L88,IF($AB$7-(34*$E88)=$G88,$L88,IF($AB$7-(35*$E88)=$G88,$L88,IF($AB$7-(36*$E88)=$G88,$L88,IF($AB$7-(37*$E88)=$G88,$L88,IF($AB$7-(38*$E88)=$G88,$L88,IF($AB$7-(39*$E88)=$G88,$L88,IF($AB$7-(40*$E88)=$G88,$L88,IF($AB$7-(41*$E88)=$G88,$L88,IF($AB$7-(42*$E88)=$G88,$L88,IF($AB$7-(43*$E88)=$G88,$L88,IF($AB$7-(44*$E88)=$G88,$L88,IF($AB$7-(45*$E88)=$G88,$L88,IF($AB$7-(46*$E88)=$G88,$L88,IF($AB$7-(47*$E88)=$G88,$L88,IF($AB$7-(48*$E88)=$G88,$L88,IF($AB$7-(49*$E88)=$G88,$L88,IF($AB$7-(50*$E88)=$G88,$L88,"")))))))))))))))))))))))))))))))))))))))))))))))))))</f>
        <v/>
      </c>
      <c r="AC88" s="62" t="str">
        <f t="shared" ref="AC88:AC172" si="118">IF($G88=$AC$7,$L88,IF($AC$7-$E88=$G88,$L88,IF($AC$7-(2*$E88)=$G88,$L88,IF($AC$7-(3*$E88)=$G88,$L88,IF($AC$7-(4*$E88)=$G88,$L88,IF($AC$7-(5*$E88)=$G88,$L88,IF($AC$7-(6*$E88)=$G88,$L88,IF($AC$7-(7*$E88)=$G88,$L88,IF($AC$7-(8*$E88)=$G88,$L88,IF($AC$7-(9*$E88)=$G88,$L88,IF($AC$7-(10*$E88)=$G88,$L88,IF($AC$7-(11*$E88)=$G88,$L88,IF($AC$7-(12*$E88)=$G88,$L88,IF($AC$7-(13*$E88)=$G88,$L88,IF($AC$7-(14*$E88)=$G88,$L88,IF($AC$7-(15*$E88)=$G88,$L88,IF($AC$7-(16*$E88)=$G88,$L88,IF($AC$7-(17*$E88)=$G88,$L88,IF($AC$7-(18*$E88)=$G88,$L88,IF($AC$7-(19*$E88)=$G88,$L88,IF($AC$7-(20*$E88)=$G88,$L88,IF($AC$7-(21*$E88)=$G88,$L88,IF($AC$7-(22*$E88)=$G88,$L88,IF($AC$7-(23*$E88)=$G88,$L88,IF($AC$7-(24*$E88)=$G88,$L88,IF($AC$7-(25*$E88)=$G88,$L88,IF($AC$7-(26*$E88)=$G88,$L88,IF($AC$7-(27*$E88)=$G88,$L88,IF($AC$7-(28*$E88)=$G88,$L88,IF($AC$7-(29*$E88)=$G88,$L88,IF($AC$7-(30*$E88)=$G88,$L88,IF($AC$7-(31*$E88)=$G88,$L88,IF($AC$7-(32*$E88)=$G88,$L88,IF($AC$7-(33*$E88)=$G88,$L88,IF($AC$7-(34*$E88)=$G88,$L88,IF($AC$7-(35*$E88)=$G88,$L88,IF($AC$7-(36*$E88)=$G88,$L88,IF($AC$7-(37*$E88)=$G88,$L88,IF($AC$7-(38*$E88)=$G88,$L88,IF($AC$7-(39*$E88)=$G88,$L88,IF($AC$7-(40*$E88)=$G88,$L88,IF($AC$7-(41*$E88)=$G88,$L88,IF($AC$7-(42*$E88)=$G88,$L88,IF($AC$7-(43*$E88)=$G88,$L88,IF($AC$7-(44*$E88)=$G88,$L88,IF($AC$7-(45*$E88)=$G88,$L88,IF($AC$7-(46*$E88)=$G88,$L88,IF($AC$7-(47*$E88)=$G88,$L88,IF($AC$7-(48*$E88)=$G88,$L88,IF($AC$7-(49*$E88)=$G88,$L88,IF($AC$7-(50*$E88)=$G88,$L88,"")))))))))))))))))))))))))))))))))))))))))))))))))))</f>
        <v/>
      </c>
      <c r="AD88" s="62" t="str">
        <f t="shared" ref="AD88:AD172" si="119">IF($G88=$AD$7,$L88,IF($AD$7-$E88=$G88,$L88,IF($AD$7-(2*$E88)=$G88,$L88,IF($AD$7-(3*$E88)=$G88,$L88,IF($AD$7-(4*$E88)=$G88,$L88,IF($AD$7-(5*$E88)=$G88,$L88,IF($AD$7-(6*$E88)=$G88,$L88,IF($AD$7-(7*$E88)=$G88,$L88,IF($AD$7-(8*$E88)=$G88,$L88,IF($AD$7-(9*$E88)=$G88,$L88,IF($AD$7-(10*$E88)=$G88,$L88,IF($AD$7-(11*$E88)=$G88,$L88,IF($AD$7-(12*$E88)=$G88,$L88,IF($AD$7-(13*$E88)=$G88,$L88,IF($AD$7-(14*$E88)=$G88,$L88,IF($AD$7-(15*$E88)=$G88,$L88,IF($AD$7-(16*$E88)=$G88,$L88,IF($AD$7-(17*$E88)=$G88,$L88,IF($AD$7-(18*$E88)=$G88,$L88,IF($AD$7-(19*$E88)=$G88,$L88,IF($AD$7-(20*$E88)=$G88,$L88,IF($AD$7-(21*$E88)=$G88,$L88,IF($AD$7-(22*$E88)=$G88,$L88,IF($AD$7-(23*$E88)=$G88,$L88,IF($AD$7-(24*$E88)=$G88,$L88,IF($AD$7-(25*$E88)=$G88,$L88,IF($AD$7-(26*$E88)=$G88,$L88,IF($AD$7-(27*$E88)=$G88,$L88,IF($AD$7-(28*$E88)=$G88,$L88,IF($AD$7-(29*$E88)=$G88,$L88,IF($AD$7-(30*$E88)=$G88,$L88,IF($AD$7-(31*$E88)=$G88,$L88,IF($AD$7-(32*$E88)=$G88,$L88,IF($AD$7-(33*$E88)=$G88,$L88,IF($AD$7-(34*$E88)=$G88,$L88,IF($AD$7-(35*$E88)=$G88,$L88,IF($AD$7-(36*$E88)=$G88,$L88,IF($AD$7-(37*$E88)=$G88,$L88,IF($AD$7-(38*$E88)=$G88,$L88,IF($AD$7-(39*$E88)=$G88,$L88,IF($AD$7-(40*$E88)=$G88,$L88,IF($AD$7-(41*$E88)=$G88,$L88,IF($AD$7-(42*$E88)=$G88,$L88,IF($AD$7-(43*$E88)=$G88,$L88,IF($AD$7-(44*$E88)=$G88,$L88,IF($AD$7-(45*$E88)=$G88,$L88,IF($AD$7-(46*$E88)=$G88,$L88,IF($AD$7-(47*$E88)=$G88,$L88,IF($AD$7-(48*$E88)=$G88,$L88,IF($AD$7-(49*$E88)=$G88,$L88,IF($AD$7-(50*$E88)=$G88,$L88,"")))))))))))))))))))))))))))))))))))))))))))))))))))</f>
        <v/>
      </c>
      <c r="AE88" s="62" t="str">
        <f t="shared" ref="AE88:AE172" si="120">IF($G88=$AE$7,$L88,IF($AE$7-$E88=$G88,$L88,IF($AE$7-(2*$E88)=$G88,$L88,IF($AE$7-(3*$E88)=$G88,$L88,IF($AE$7-(4*$E88)=$G88,$L88,IF($AE$7-(5*$E88)=$G88,$L88,IF($AE$7-(6*$E88)=$G88,$L88,IF($AE$7-(7*$E88)=$G88,$L88,IF($AE$7-(8*$E88)=$G88,$L88,IF($AE$7-(9*$E88)=$G88,$L88,IF($AE$7-(10*$E88)=$G88,$L88,IF($AE$7-(11*$E88)=$G88,$L88,IF($AE$7-(12*$E88)=$G88,$L88,IF($AE$7-(13*$E88)=$G88,$L88,IF($AE$7-(14*$E88)=$G88,$L88,IF($AE$7-(15*$E88)=$G88,$L88,IF($AE$7-(16*$E88)=$G88,$L88,IF($AE$7-(17*$E88)=$G88,$L88,IF($AE$7-(18*$E88)=$G88,$L88,IF($AE$7-(19*$E88)=$G88,$L88,IF($AE$7-(20*$E88)=$G88,$L88,IF($AE$7-(21*$E88)=$G88,$L88,IF($AE$7-(22*$E88)=$G88,$L88,IF($AE$7-(23*$E88)=$G88,$L88,IF($AE$7-(24*$E88)=$G88,$L88,IF($AE$7-(25*$E88)=$G88,$L88,IF($AE$7-(26*$E88)=$G88,$L88,IF($AE$7-(27*$E88)=$G88,$L88,IF($AE$7-(28*$E88)=$G88,$L88,IF($AE$7-(29*$E88)=$G88,$L88,IF($AE$7-(30*$E88)=$G88,$L88,IF($AE$7-(31*$E88)=$G88,$L88,IF($AE$7-(32*$E88)=$G88,$L88,IF($AE$7-(33*$E88)=$G88,$L88,IF($AE$7-(34*$E88)=$G88,$L88,IF($AE$7-(35*$E88)=$G88,$L88,IF($AE$7-(36*$E88)=$G88,$L88,IF($AE$7-(37*$E88)=$G88,$L88,IF($AE$7-(38*$E88)=$G88,$L88,IF($AE$7-(39*$E88)=$G88,$L88,IF($AE$7-(40*$E88)=$G88,$L88,IF($AE$7-(41*$E88)=$G88,$L88,IF($AE$7-(42*$E88)=$G88,$L88,IF($AE$7-(43*$E88)=$G88,$L88,IF($AE$7-(44*$E88)=$G88,$L88,IF($AE$7-(45*$E88)=$G88,$L88,IF($AE$7-(46*$E88)=$G88,$L88,IF($AE$7-(47*$E88)=$G88,$L88,IF($AE$7-(48*$E88)=$G88,$L88,IF($AE$7-(49*$E88)=$G88,$L88,IF($AE$7-(50*$E88)=$G88,$L88,"")))))))))))))))))))))))))))))))))))))))))))))))))))</f>
        <v/>
      </c>
      <c r="AF88" s="62" t="str">
        <f t="shared" ref="AF88:AF172" si="121">IF($G88=$AF$7,$L88,IF($AF$7-$E88=$G88,$L88,IF($AF$7-(2*$E88)=$G88,$L88,IF($AF$7-(3*$E88)=$G88,$L88,IF($AF$7-(4*$E88)=$G88,$L88,IF($AF$7-(5*$E88)=$G88,$L88,IF($AF$7-(6*$E88)=$G88,$L88,IF($AF$7-(7*$E88)=$G88,$L88,IF($AF$7-(8*$E88)=$G88,$L88,IF($AF$7-(9*$E88)=$G88,$L88,IF($AF$7-(10*$E88)=$G88,$L88,IF($AF$7-(11*$E88)=$G88,$L88,IF($AF$7-(12*$E88)=$G88,$L88,IF($AF$7-(13*$E88)=$G88,$L88,IF($AF$7-(14*$E88)=$G88,$L88,IF($AF$7-(15*$E88)=$G88,$L88,IF($AF$7-(16*$E88)=$G88,$L88,IF($AF$7-(17*$E88)=$G88,$L88,IF($AF$7-(18*$E88)=$G88,$L88,IF($AF$7-(19*$E88)=$G88,$L88,IF($AF$7-(20*$E88)=$G88,$L88,IF($AF$7-(21*$E88)=$G88,$L88,IF($AF$7-(22*$E88)=$G88,$L88,IF($AF$7-(23*$E88)=$G88,$L88,IF($AF$7-(24*$E88)=$G88,$L88,IF($AF$7-(25*$E88)=$G88,$L88,IF($AF$7-(26*$E88)=$G88,$L88,IF($AF$7-(27*$E88)=$G88,$L88,IF($AF$7-(28*$E88)=$G88,$L88,IF($AF$7-(29*$E88)=$G88,$L88,IF($AF$7-(30*$E88)=$G88,$L88,IF($AF$7-(31*$E88)=$G88,$L88,IF($AF$7-(32*$E88)=$G88,$L88,IF($AF$7-(33*$E88)=$G88,$L88,IF($AF$7-(34*$E88)=$G88,$L88,IF($AF$7-(35*$E88)=$G88,$L88,IF($AF$7-(36*$E88)=$G88,$L88,IF($AF$7-(37*$E88)=$G88,$L88,IF($AF$7-(38*$E88)=$G88,$L88,IF($AF$7-(39*$E88)=$G88,$L88,IF($AF$7-(40*$E88)=$G88,$L88,IF($AF$7-(41*$E88)=$G88,$L88,IF($AF$7-(42*$E88)=$G88,$L88,IF($AF$7-(43*$E88)=$G88,$L88,IF($AF$7-(44*$E88)=$G88,$L88,IF($AF$7-(45*$E88)=$G88,$L88,IF($AF$7-(46*$E88)=$G88,$L88,IF($AF$7-(47*$E88)=$G88,$L88,IF($AF$7-(48*$E88)=$G88,$L88,IF($AF$7-(49*$E88)=$G88,$L88,IF($AF$7-(50*$E88)=$G88,$L88,"")))))))))))))))))))))))))))))))))))))))))))))))))))</f>
        <v/>
      </c>
      <c r="AG88" s="62" t="str">
        <f t="shared" ref="AG88:AG172" si="122">IF($G88=$AG$7,$L88,IF($AG$7-$E88=$G88,$L88,IF($AG$7-(2*$E88)=$G88,$L88,IF($AG$7-(3*$E88)=$G88,$L88,IF($AG$7-(4*$E88)=$G88,$L88,IF($AG$7-(5*$E88)=$G88,$L88,IF($AG$7-(6*$E88)=$G88,$L88,IF($AG$7-(7*$E88)=$G88,$L88,IF($AG$7-(8*$E88)=$G88,$L88,IF($AG$7-(9*$E88)=$G88,$L88,IF($AG$7-(10*$E88)=$G88,$L88,IF($AG$7-(11*$E88)=$G88,$L88,IF($AG$7-(12*$E88)=$G88,$L88,IF($AG$7-(13*$E88)=$G88,$L88,IF($AG$7-(14*$E88)=$G88,$L88,IF($AG$7-(15*$E88)=$G88,$L88,IF($AG$7-(16*$E88)=$G88,$L88,IF($AG$7-(17*$E88)=$G88,$L88,IF($AG$7-(18*$E88)=$G88,$L88,IF($AG$7-(19*$E88)=$G88,$L88,IF($AG$7-(20*$E88)=$G88,$L88,IF($AG$7-(21*$E88)=$G88,$L88,IF($AG$7-(22*$E88)=$G88,$L88,IF($AG$7-(23*$E88)=$G88,$L88,IF($AG$7-(24*$E88)=$G88,$L88,IF($AG$7-(25*$E88)=$G88,$L88,IF($AG$7-(26*$E88)=$G88,$L88,IF($AG$7-(27*$E88)=$G88,$L88,IF($AG$7-(28*$E88)=$G88,$L88,IF($AG$7-(29*$E88)=$G88,$L88,IF($AG$7-(30*$E88)=$G88,$L88,IF($AG$7-(31*$E88)=$G88,$L88,IF($AG$7-(32*$E88)=$G88,$L88,IF($AG$7-(33*$E88)=$G88,$L88,IF($AG$7-(34*$E88)=$G88,$L88,IF($AG$7-(35*$E88)=$G88,$L88,IF($AG$7-(36*$E88)=$G88,$L88,IF($AG$7-(37*$E88)=$G88,$L88,IF($AG$7-(38*$E88)=$G88,$L88,IF($AG$7-(39*$E88)=$G88,$L88,IF($AG$7-(40*$E88)=$G88,$L88,IF($AG$7-(41*$E88)=$G88,$L88,IF($AG$7-(42*$E88)=$G88,$L88,IF($AG$7-(43*$E88)=$G88,$L88,IF($AG$7-(44*$E88)=$G88,$L88,IF($AG$7-(45*$E88)=$G88,$L88,IF($AG$7-(46*$E88)=$G88,$L88,IF($AG$7-(47*$E88)=$G88,$L88,IF($AG$7-(48*$E88)=$G88,$L88,IF($AG$7-(49*$E88)=$G88,$L88,IF($AG$7-(50*$E88)=$G88,$L88,"")))))))))))))))))))))))))))))))))))))))))))))))))))</f>
        <v/>
      </c>
      <c r="AH88" s="62" t="str">
        <f t="shared" ref="AH88:AH172" si="123">IF($G88=$AH$7,$L88,IF($AH$7-$E88=$G88,$L88,IF($AH$7-(2*$E88)=$G88,$L88,IF($AH$7-(3*$E88)=$G88,$L88,IF($AH$7-(4*$E88)=$G88,$L88,IF($AH$7-(5*$E88)=$G88,$L88,IF($AH$7-(6*$E88)=$G88,$L88,IF($AH$7-(7*$E88)=$G88,$L88,IF($AH$7-(8*$E88)=$G88,$L88,IF($AH$7-(9*$E88)=$G88,$L88,IF($AH$7-(10*$E88)=$G88,$L88,IF($AH$7-(11*$E88)=$G88,$L88,IF($AH$7-(12*$E88)=$G88,$L88,IF($AH$7-(13*$E88)=$G88,$L88,IF($AH$7-(14*$E88)=$G88,$L88,IF($AH$7-(15*$E88)=$G88,$L88,IF($AH$7-(16*$E88)=$G88,$L88,IF($AH$7-(17*$E88)=$G88,$L88,IF($AH$7-(18*$E88)=$G88,$L88,IF($AH$7-(19*$E88)=$G88,$L88,IF($AH$7-(20*$E88)=$G88,$L88,IF($AH$7-(21*$E88)=$G88,$L88,IF($AH$7-(22*$E88)=$G88,$L88,IF($AH$7-(23*$E88)=$G88,$L88,IF($AH$7-(24*$E88)=$G88,$L88,IF($AH$7-(25*$E88)=$G88,$L88,IF($AH$7-(26*$E88)=$G88,$L88,IF($AH$7-(27*$E88)=$G88,$L88,IF($AH$7-(28*$E88)=$G88,$L88,IF($AH$7-(29*$E88)=$G88,$L88,IF($AH$7-(30*$E88)=$G88,$L88,IF($AH$7-(31*$E88)=$G88,$L88,IF($AH$7-(32*$E88)=$G88,$L88,IF($AH$7-(33*$E88)=$G88,$L88,IF($AH$7-(34*$E88)=$G88,$L88,IF($AH$7-(35*$E88)=$G88,$L88,IF($AH$7-(36*$E88)=$G88,$L88,IF($AH$7-(37*$E88)=$G88,$L88,IF($AH$7-(38*$E88)=$G88,$L88,IF($AH$7-(39*$E88)=$G88,$L88,IF($AH$7-(40*$E88)=$G88,$L88,IF($AH$7-(41*$E88)=$G88,$L88,IF($AH$7-(42*$E88)=$G88,$L88,IF($AH$7-(43*$E88)=$G88,$L88,IF($AH$7-(44*$E88)=$G88,$L88,IF($AH$7-(45*$E88)=$G88,$L88,IF($AH$7-(46*$E88)=$G88,$L88,IF($AH$7-(47*$E88)=$G88,$L88,IF($AH$7-(48*$E88)=$G88,$L88,IF($AH$7-(49*$E88)=$G88,$L88,IF($AH$7-(50*$E88)=$G88,$L88,"")))))))))))))))))))))))))))))))))))))))))))))))))))</f>
        <v/>
      </c>
      <c r="AI88" s="62" t="str">
        <f t="shared" ref="AI88:AI172" si="124">IF($G88=$AI$7,$L88,IF($AI$7-$E88=$G88,$L88,IF($AI$7-(2*$E88)=$G88,$L88,IF($AI$7-(3*$E88)=$G88,$L88,IF($AI$7-(4*$E88)=$G88,$L88,IF($AI$7-(5*$E88)=$G88,$L88,IF($AI$7-(6*$E88)=$G88,$L88,IF($AI$7-(7*$E88)=$G88,$L88,IF($AI$7-(8*$E88)=$G88,$L88,IF($AI$7-(9*$E88)=$G88,$L88,IF($AI$7-(10*$E88)=$G88,$L88,IF($AI$7-(11*$E88)=$G88,$L88,IF($AI$7-(12*$E88)=$G88,$L88,IF($AI$7-(13*$E88)=$G88,$L88,IF($AI$7-(14*$E88)=$G88,$L88,IF($AI$7-(15*$E88)=$G88,$L88,IF($AI$7-(16*$E88)=$G88,$L88,IF($AI$7-(17*$E88)=$G88,$L88,IF($AI$7-(18*$E88)=$G88,$L88,IF($AI$7-(19*$E88)=$G88,$L88,IF($AI$7-(20*$E88)=$G88,$L88,IF($AI$7-(21*$E88)=$G88,$L88,IF($AI$7-(22*$E88)=$G88,$L88,IF($AI$7-(23*$E88)=$G88,$L88,IF($AI$7-(24*$E88)=$G88,$L88,IF($AI$7-(25*$E88)=$G88,$L88,IF($AI$7-(26*$E88)=$G88,$L88,IF($AI$7-(27*$E88)=$G88,$L88,IF($AI$7-(28*$E88)=$G88,$L88,IF($AI$7-(29*$E88)=$G88,$L88,IF($AI$7-(30*$E88)=$G88,$L88,IF($AI$7-(31*$E88)=$G88,$L88,IF($AI$7-(32*$E88)=$G88,$L88,IF($AI$7-(33*$E88)=$G88,$L88,IF($AI$7-(34*$E88)=$G88,$L88,IF($AI$7-(35*$E88)=$G88,$L88,IF($AI$7-(36*$E88)=$G88,$L88,IF($AI$7-(37*$E88)=$G88,$L88,IF($AI$7-(38*$E88)=$G88,$L88,IF($AI$7-(39*$E88)=$G88,$L88,IF($AI$7-(40*$E88)=$G88,$L88,IF($AI$7-(41*$E88)=$G88,$L88,IF($AI$7-(42*$E88)=$G88,$L88,IF($AI$7-(43*$E88)=$G88,$L88,IF($AI$7-(44*$E88)=$G88,$L88,IF($AI$7-(45*$E88)=$G88,$L88,IF($AI$7-(46*$E88)=$G88,$L88,IF($AI$7-(47*$E88)=$G88,$L88,IF($AI$7-(48*$E88)=$G88,$L88,IF($AI$7-(49*$E88)=$G88,$L88,IF($AI$7-(50*$E88)=$G88,$L88,"")))))))))))))))))))))))))))))))))))))))))))))))))))</f>
        <v/>
      </c>
      <c r="AJ88" s="63" t="str">
        <f t="shared" ref="AJ88:AJ172" si="125">IF($G88=$AJ$7,$L88,IF($AJ$7-$E88=$G88,$L88,IF($AJ$7-(2*$E88)=$G88,$L88,IF($AJ$7-(3*$E88)=$G88,$L88,IF($AJ$7-(4*$E88)=$G88,$L88,IF($AJ$7-(5*$E88)=$G88,$L88,IF($AJ$7-(6*$E88)=$G88,$L88,IF($AJ$7-(7*$E88)=$G88,$L88,IF($AJ$7-(8*$E88)=$G88,$L88,IF($AJ$7-(9*$E88)=$G88,$L88,IF($AJ$7-(10*$E88)=$G88,$L88,IF($AJ$7-(11*$E88)=$G88,$L88,IF($AJ$7-(12*$E88)=$G88,$L88,IF($AJ$7-(13*$E88)=$G88,$L88,IF($AJ$7-(14*$E88)=$G88,$L88,IF($AJ$7-(15*$E88)=$G88,$L88,IF($AJ$7-(16*$E88)=$G88,$L88,IF($AJ$7-(17*$E88)=$G88,$L88,IF($AJ$7-(18*$E88)=$G88,$L88,IF($AJ$7-(19*$E88)=$G88,$L88,IF($AJ$7-(20*$E88)=$G88,$L88,IF($AJ$7-(21*$E88)=$G88,$L88,IF($AJ$7-(22*$E88)=$G88,$L88,IF($AJ$7-(23*$E88)=$G88,$L88,IF($AJ$7-(24*$E88)=$G88,$L88,IF($AJ$7-(25*$E88)=$G88,$L88,IF($AJ$7-(26*$E88)=$G88,$L88,IF($AJ$7-(27*$E88)=$G88,$L88,IF($AJ$7-(28*$E88)=$G88,$L88,IF($AJ$7-(29*$E88)=$G88,$L88,IF($AJ$7-(30*$E88)=$G88,$L88,IF($AJ$7-(31*$E88)=$G88,$L88,IF($AJ$7-(32*$E88)=$G88,$L88,IF($AJ$7-(33*$E88)=$G88,$L88,IF($AJ$7-(34*$E88)=$G88,$L88,IF($AJ$7-(35*$E88)=$G88,$L88,IF($AJ$7-(36*$E88)=$G88,$L88,IF($AJ$7-(37*$E88)=$G88,$L88,IF($AJ$7-(38*$E88)=$G88,$L88,IF($AJ$7-(39*$E88)=$G88,$L88,IF($AJ$7-(40*$E88)=$G88,$L88,IF($AJ$7-(41*$E88)=$G88,$L88,IF($AJ$7-(42*$E88)=$G88,$L88,IF($AJ$7-(43*$E88)=$G88,$L88,IF($AJ$7-(44*$E88)=$G88,$L88,IF($AJ$7-(45*$E88)=$G88,$L88,IF($AJ$7-(46*$E88)=$G88,$L88,IF($AJ$7-(47*$E88)=$G88,$L88,IF($AJ$7-(48*$E88)=$G88,$L88,IF($AJ$7-(49*$E88)=$G88,$L88,IF($AJ$7-(50*$E88)=$G88,$L88,"")))))))))))))))))))))))))))))))))))))))))))))))))))</f>
        <v/>
      </c>
      <c r="AK88" s="62" t="str">
        <f t="shared" ref="AK88:AK172" si="126">IF($G88=$AK$7,$L88,IF($AK$7-$E88=$G88,$L88,IF($AK$7-(2*$E88)=$G88,$L88,IF($AK$7-(3*$E88)=$G88,$L88,IF($AK$7-(4*$E88)=$G88,$L88,IF($AK$7-(5*$E88)=$G88,$L88,IF($AK$7-(6*$E88)=$G88,$L88,IF($AK$7-(7*$E88)=$G88,$L88,IF($AK$7-(8*$E88)=$G88,$L88,IF($AK$7-(9*$E88)=$G88,$L88,IF($AK$7-(10*$E88)=$G88,$L88,IF($AK$7-(11*$E88)=$G88,$L88,IF($AK$7-(12*$E88)=$G88,$L88,IF($AK$7-(13*$E88)=$G88,$L88,IF($AK$7-(14*$E88)=$G88,$L88,IF($AK$7-(15*$E88)=$G88,$L88,IF($AK$7-(16*$E88)=$G88,$L88,IF($AK$7-(17*$E88)=$G88,$L88,IF($AK$7-(18*$E88)=$G88,$L88,IF($AK$7-(19*$E88)=$G88,$L88,IF($AK$7-(20*$E88)=$G88,$L88,IF($AK$7-(21*$E88)=$G88,$L88,IF($AK$7-(22*$E88)=$G88,$L88,IF($AK$7-(23*$E88)=$G88,$L88,IF($AK$7-(24*$E88)=$G88,$L88,IF($AK$7-(25*$E88)=$G88,$L88,IF($AK$7-(26*$E88)=$G88,$L88,IF($AK$7-(27*$E88)=$G88,$L88,IF($AK$7-(28*$E88)=$G88,$L88,IF($AK$7-(29*$E88)=$G88,$L88,IF($AK$7-(30*$E88)=$G88,$L88,IF($AK$7-(31*$E88)=$G88,$L88,IF($AK$7-(32*$E88)=$G88,$L88,IF($AK$7-(33*$E88)=$G88,$L88,IF($AK$7-(34*$E88)=$G88,$L88,IF($AK$7-(35*$E88)=$G88,$L88,IF($AK$7-(36*$E88)=$G88,$L88,IF($AK$7-(37*$E88)=$G88,$L88,IF($AK$7-(38*$E88)=$G88,$L88,IF($AK$7-(39*$E88)=$G88,$L88,IF($AK$7-(40*$E88)=$G88,$L88,IF($AK$7-(41*$E88)=$G88,$L88,IF($AK$7-(42*$E88)=$G88,$L88,IF($AK$7-(43*$E88)=$G88,$L88,IF($AK$7-(44*$E88)=$G88,$L88,IF($AK$7-(45*$E88)=$G88,$L88,IF($AK$7-(46*$E88)=$G88,$L88,IF($AK$7-(47*$E88)=$G88,$L88,IF($AK$7-(48*$E88)=$G88,$L88,IF($AK$7-(49*$E88)=$G88,$L88,IF($AK$7-(50*$E88)=$G88,$L88,"")))))))))))))))))))))))))))))))))))))))))))))))))))</f>
        <v/>
      </c>
      <c r="AL88" s="62" t="str">
        <f t="shared" ref="AL88:AL172" si="127">IF($G88=$AL$7,$L88,IF($AL$7-$E88=$G88,$L88,IF($AL$7-(2*$E88)=$G88,$L88,IF($AL$7-(3*$E88)=$G88,$L88,IF($AL$7-(4*$E88)=$G88,$L88,IF($AL$7-(5*$E88)=$G88,$L88,IF($AL$7-(6*$E88)=$G88,$L88,IF($AL$7-(7*$E88)=$G88,$L88,IF($AL$7-(8*$E88)=$G88,$L88,IF($AL$7-(9*$E88)=$G88,$L88,IF($AL$7-(10*$E88)=$G88,$L88,IF($AL$7-(11*$E88)=$G88,$L88,IF($AL$7-(12*$E88)=$G88,$L88,IF($AL$7-(13*$E88)=$G88,$L88,IF($AL$7-(14*$E88)=$G88,$L88,IF($AL$7-(15*$E88)=$G88,$L88,IF($AL$7-(16*$E88)=$G88,$L88,IF($AL$7-(17*$E88)=$G88,$L88,IF($AL$7-(18*$E88)=$G88,$L88,IF($AL$7-(19*$E88)=$G88,$L88,IF($AL$7-(20*$E88)=$G88,$L88,IF($AL$7-(21*$E88)=$G88,$L88,IF($AL$7-(22*$E88)=$G88,$L88,IF($AL$7-(23*$E88)=$G88,$L88,IF($AL$7-(24*$E88)=$G88,$L88,IF($AL$7-(25*$E88)=$G88,$L88,IF($AL$7-(26*$E88)=$G88,$L88,IF($AL$7-(27*$E88)=$G88,$L88,IF($AL$7-(28*$E88)=$G88,$L88,IF($AL$7-(29*$E88)=$G88,$L88,IF($AL$7-(30*$E88)=$G88,$L88,IF($AL$7-(31*$E88)=$G88,$L88,IF($AL$7-(32*$E88)=$G88,$L88,IF($AL$7-(33*$E88)=$G88,$L88,IF($AL$7-(34*$E88)=$G88,$L88,IF($AL$7-(35*$E88)=$G88,$L88,IF($AL$7-(36*$E88)=$G88,$L88,IF($AL$7-(37*$E88)=$G88,$L88,IF($AL$7-(38*$E88)=$G88,$L88,IF($AL$7-(39*$E88)=$G88,$L88,IF($AL$7-(40*$E88)=$G88,$L88,IF($AL$7-(41*$E88)=$G88,$L88,IF($AL$7-(42*$E88)=$G88,$L88,IF($AL$7-(43*$E88)=$G88,$L88,IF($AL$7-(44*$E88)=$G88,$L88,IF($AL$7-(45*$E88)=$G88,$L88,IF($AL$7-(46*$E88)=$G88,$L88,IF($AL$7-(47*$E88)=$G88,$L88,IF($AL$7-(48*$E88)=$G88,$L88,IF($AL$7-(49*$E88)=$G88,$L88,IF($AL$7-(50*$E88)=$G88,$L88,"")))))))))))))))))))))))))))))))))))))))))))))))))))</f>
        <v/>
      </c>
      <c r="AM88" s="62" t="str">
        <f t="shared" ref="AM88:AM172" si="128">IF($G88=$AM$7,$L88,IF($AM$7-$E88=$G88,$L88,IF($AM$7-(2*$E88)=$G88,$L88,IF($AM$7-(3*$E88)=$G88,$L88,IF($AM$7-(4*$E88)=$G88,$L88,IF($AM$7-(5*$E88)=$G88,$L88,IF($AM$7-(6*$E88)=$G88,$L88,IF($AM$7-(7*$E88)=$G88,$L88,IF($AM$7-(8*$E88)=$G88,$L88,IF($AM$7-(9*$E88)=$G88,$L88,IF($AM$7-(10*$E88)=$G88,$L88,IF($AM$7-(11*$E88)=$G88,$L88,IF($AM$7-(12*$E88)=$G88,$L88,IF($AM$7-(13*$E88)=$G88,$L88,IF($AM$7-(14*$E88)=$G88,$L88,IF($AM$7-(15*$E88)=$G88,$L88,IF($AM$7-(16*$E88)=$G88,$L88,IF($AM$7-(17*$E88)=$G88,$L88,IF($AM$7-(18*$E88)=$G88,$L88,IF($AM$7-(19*$E88)=$G88,$L88,IF($AM$7-(20*$E88)=$G88,$L88,IF($AM$7-(21*$E88)=$G88,$L88,IF($AM$7-(22*$E88)=$G88,$L88,IF($AM$7-(23*$E88)=$G88,$L88,IF($AM$7-(24*$E88)=$G88,$L88,IF($AM$7-(25*$E88)=$G88,$L88,IF($AM$7-(26*$E88)=$G88,$L88,IF($AM$7-(27*$E88)=$G88,$L88,IF($AM$7-(28*$E88)=$G88,$L88,IF($AM$7-(29*$E88)=$G88,$L88,IF($AM$7-(30*$E88)=$G88,$L88,IF($AM$7-(31*$E88)=$G88,$L88,IF($AM$7-(32*$E88)=$G88,$L88,IF($AM$7-(33*$E88)=$G88,$L88,IF($AM$7-(34*$E88)=$G88,$L88,IF($AM$7-(35*$E88)=$G88,$L88,IF($AM$7-(36*$E88)=$G88,$L88,IF($AM$7-(37*$E88)=$G88,$L88,IF($AM$7-(38*$E88)=$G88,$L88,IF($AM$7-(39*$E88)=$G88,$L88,IF($AM$7-(40*$E88)=$G88,$L88,IF($AM$7-(41*$E88)=$G88,$L88,IF($AM$7-(42*$E88)=$G88,$L88,IF($AM$7-(43*$E88)=$G88,$L88,IF($AM$7-(44*$E88)=$G88,$L88,IF($AM$7-(45*$E88)=$G88,$L88,IF($AM$7-(46*$E88)=$G88,$L88,IF($AM$7-(47*$E88)=$G88,$L88,IF($AM$7-(48*$E88)=$G88,$L88,IF($AM$7-(49*$E88)=$G88,$L88,IF($AM$7-(50*$E88)=$G88,$L88,"")))))))))))))))))))))))))))))))))))))))))))))))))))</f>
        <v/>
      </c>
      <c r="AN88" s="63" t="str">
        <f t="shared" ref="AN88:AN172" si="129">IF($G88=$AN$7,$L88,IF($AN$7-$E88=$G88,$L88,IF($AN$7-(2*$E88)=$G88,$L88,IF($AN$7-(3*$E88)=$G88,$L88,IF($AN$7-(4*$E88)=$G88,$L88,IF($AN$7-(5*$E88)=$G88,$L88,IF($AN$7-(6*$E88)=$G88,$L88,IF($AN$7-(7*$E88)=$G88,$L88,IF($AN$7-(8*$E88)=$G88,$L88,IF($AN$7-(9*$E88)=$G88,$L88,IF($AN$7-(10*$E88)=$G88,$L88,IF($AN$7-(11*$E88)=$G88,$L88,IF($AN$7-(12*$E88)=$G88,$L88,IF($AN$7-(13*$E88)=$G88,$L88,IF($AN$7-(14*$E88)=$G88,$L88,IF($AN$7-(15*$E88)=$G88,$L88,IF($AN$7-(16*$E88)=$G88,$L88,IF($AN$7-(17*$E88)=$G88,$L88,IF($AN$7-(18*$E88)=$G88,$L88,IF($AN$7-(19*$E88)=$G88,$L88,IF($AN$7-(20*$E88)=$G88,$L88,IF($AN$7-(21*$E88)=$G88,$L88,IF($AN$7-(22*$E88)=$G88,$L88,IF($AN$7-(23*$E88)=$G88,$L88,IF($AN$7-(24*$E88)=$G88,$L88,IF($AN$7-(25*$E88)=$G88,$L88,IF($AN$7-(26*$E88)=$G88,$L88,IF($AN$7-(27*$E88)=$G88,$L88,IF($AN$7-(28*$E88)=$G88,$L88,IF($AN$7-(29*$E88)=$G88,$L88,IF($AN$7-(30*$E88)=$G88,$L88,IF($AN$7-(31*$E88)=$G88,$L88,IF($AN$7-(32*$E88)=$G88,$L88,IF($AN$7-(33*$E88)=$G88,$L88,IF($AN$7-(34*$E88)=$G88,$L88,IF($AN$7-(35*$E88)=$G88,$L88,IF($AN$7-(36*$E88)=$G88,$L88,IF($AN$7-(37*$E88)=$G88,$L88,IF($AN$7-(38*$E88)=$G88,$L88,IF($AN$7-(39*$E88)=$G88,$L88,IF($AN$7-(40*$E88)=$G88,$L88,IF($AN$7-(41*$E88)=$G88,$L88,IF($AN$7-(42*$E88)=$G88,$L88,IF($AN$7-(43*$E88)=$G88,$L88,IF($AN$7-(44*$E88)=$G88,$L88,IF($AN$7-(45*$E88)=$G88,$L88,IF($AN$7-(46*$E88)=$G88,$L88,IF($AN$7-(47*$E88)=$G88,$L88,IF($AN$7-(48*$E88)=$G88,$L88,IF($AN$7-(49*$E88)=$G88,$L88,IF($AN$7-(50*$E88)=$G88,$L88,"")))))))))))))))))))))))))))))))))))))))))))))))))))</f>
        <v/>
      </c>
      <c r="AO88" s="62" t="str">
        <f t="shared" ref="AO88:AO172" si="130">IF($G88=$AO$7,$L88,IF($AO$7-$E88=$G88,$L88,IF($AO$7-(2*$E88)=$G88,$L88,IF($AO$7-(3*$E88)=$G88,$L88,IF($AO$7-(4*$E88)=$G88,$L88,IF($AO$7-(5*$E88)=$G88,$L88,IF($AO$7-(6*$E88)=$G88,$L88,IF($AO$7-(7*$E88)=$G88,$L88,IF($AO$7-(8*$E88)=$G88,$L88,IF($AO$7-(9*$E88)=$G88,$L88,IF($AO$7-(10*$E88)=$G88,$L88,IF($AO$7-(11*$E88)=$G88,$L88,IF($AO$7-(12*$E88)=$G88,$L88,IF($AO$7-(13*$E88)=$G88,$L88,IF($AO$7-(14*$E88)=$G88,$L88,IF($AO$7-(15*$E88)=$G88,$L88,IF($AO$7-(16*$E88)=$G88,$L88,IF($AO$7-(17*$E88)=$G88,$L88,IF($AO$7-(18*$E88)=$G88,$L88,IF($AO$7-(19*$E88)=$G88,$L88,IF($AO$7-(20*$E88)=$G88,$L88,IF($AO$7-(21*$E88)=$G88,$L88,IF($AO$7-(22*$E88)=$G88,$L88,IF($AO$7-(23*$E88)=$G88,$L88,IF($AO$7-(24*$E88)=$G88,$L88,IF($AO$7-(25*$E88)=$G88,$L88,IF($AO$7-(26*$E88)=$G88,$L88,IF($AO$7-(27*$E88)=$G88,$L88,IF($AO$7-(28*$E88)=$G88,$L88,IF($AO$7-(29*$E88)=$G88,$L88,IF($AO$7-(30*$E88)=$G88,$L88,IF($AO$7-(31*$E88)=$G88,$L88,IF($AO$7-(32*$E88)=$G88,$L88,IF($AO$7-(33*$E88)=$G88,$L88,IF($AO$7-(34*$E88)=$G88,$L88,IF($AO$7-(35*$E88)=$G88,$L88,IF($AO$7-(36*$E88)=$G88,$L88,IF($AO$7-(37*$E88)=$G88,$L88,IF($AO$7-(38*$E88)=$G88,$L88,IF($AO$7-(39*$E88)=$G88,$L88,IF($AO$7-(40*$E88)=$G88,$L88,IF($AO$7-(41*$E88)=$G88,$L88,IF($AO$7-(42*$E88)=$G88,$L88,IF($AO$7-(43*$E88)=$G88,$L88,IF($AO$7-(44*$E88)=$G88,$L88,IF($AO$7-(45*$E88)=$G88,$L88,IF($AO$7-(46*$E88)=$G88,$L88,IF($AO$7-(47*$E88)=$G88,$L88,IF($AO$7-(48*$E88)=$G88,$L88,IF($AO$7-(49*$E88)=$G88,$L88,IF($AO$7-(50*$E88)=$G88,$L88,"")))))))))))))))))))))))))))))))))))))))))))))))))))</f>
        <v/>
      </c>
      <c r="AP88" s="62" t="str">
        <f t="shared" ref="AP88:AP172" si="131">IF($G88=$AP$7,$L88,IF($AP$7-$E88=$G88,$L88,IF($AP$7-(2*$E88)=$G88,$L88,IF($AP$7-(3*$E88)=$G88,$L88,IF($AP$7-(4*$E88)=$G88,$L88,IF($AP$7-(5*$E88)=$G88,$L88,IF($AP$7-(6*$E88)=$G88,$L88,IF($AP$7-(7*$E88)=$G88,$L88,IF($AP$7-(8*$E88)=$G88,$L88,IF($AP$7-(9*$E88)=$G88,$L88,IF($AP$7-(10*$E88)=$G88,$L88,IF($AP$7-(11*$E88)=$G88,$L88,IF($AP$7-(12*$E88)=$G88,$L88,IF($AP$7-(13*$E88)=$G88,$L88,IF($AP$7-(14*$E88)=$G88,$L88,IF($AP$7-(15*$E88)=$G88,$L88,IF($AP$7-(16*$E88)=$G88,$L88,IF($AP$7-(17*$E88)=$G88,$L88,IF($AP$7-(18*$E88)=$G88,$L88,IF($AP$7-(19*$E88)=$G88,$L88,IF($AP$7-(20*$E88)=$G88,$L88,IF($AP$7-(21*$E88)=$G88,$L88,IF($AP$7-(22*$E88)=$G88,$L88,IF($AP$7-(23*$E88)=$G88,$L88,IF($AP$7-(24*$E88)=$G88,$L88,IF($AP$7-(25*$E88)=$G88,$L88,IF($AP$7-(26*$E88)=$G88,$L88,IF($AP$7-(27*$E88)=$G88,$L88,IF($AP$7-(28*$E88)=$G88,$L88,IF($AP$7-(29*$E88)=$G88,$L88,IF($AP$7-(30*$E88)=$G88,$L88,IF($AP$7-(31*$E88)=$G88,$L88,IF($AP$7-(32*$E88)=$G88,$L88,IF($AP$7-(33*$E88)=$G88,$L88,IF($AP$7-(34*$E88)=$G88,$L88,IF($AP$7-(35*$E88)=$G88,$L88,IF($AP$7-(36*$E88)=$G88,$L88,IF($AP$7-(37*$E88)=$G88,$L88,IF($AP$7-(38*$E88)=$G88,$L88,IF($AP$7-(39*$E88)=$G88,$L88,IF($AP$7-(40*$E88)=$G88,$L88,IF($AP$7-(41*$E88)=$G88,$L88,IF($AP$7-(42*$E88)=$G88,$L88,IF($AP$7-(43*$E88)=$G88,$L88,IF($AP$7-(44*$E88)=$G88,$L88,IF($AP$7-(45*$E88)=$G88,$L88,IF($AP$7-(46*$E88)=$G88,$L88,IF($AP$7-(47*$E88)=$G88,$L88,IF($AP$7-(48*$E88)=$G88,$L88,IF($AP$7-(49*$E88)=$G88,$L88,IF($AP$7-(50*$E88)=$G88,$L88,"")))))))))))))))))))))))))))))))))))))))))))))))))))</f>
        <v/>
      </c>
      <c r="AQ88" s="62" t="str">
        <f t="shared" ref="AQ88:AQ172" si="132">IF($G88=$AQ$7,$L88,IF($AQ$7-$E88=$G88,$L88,IF($AQ$7-(2*$E88)=$G88,$L88,IF($AQ$7-(3*$E88)=$G88,$L88,IF($AQ$7-(4*$E88)=$G88,$L88,IF($AQ$7-(5*$E88)=$G88,$L88,IF($AQ$7-(6*$E88)=$G88,$L88,IF($AQ$7-(7*$E88)=$G88,$L88,IF($AQ$7-(8*$E88)=$G88,$L88,IF($AQ$7-(9*$E88)=$G88,$L88,IF($AQ$7-(10*$E88)=$G88,$L88,IF($AQ$7-(11*$E88)=$G88,$L88,IF($AQ$7-(12*$E88)=$G88,$L88,IF($AQ$7-(13*$E88)=$G88,$L88,IF($AQ$7-(14*$E88)=$G88,$L88,IF($AQ$7-(15*$E88)=$G88,$L88,IF($AQ$7-(16*$E88)=$G88,$L88,IF($AQ$7-(17*$E88)=$G88,$L88,IF($AQ$7-(18*$E88)=$G88,$L88,IF($AQ$7-(19*$E88)=$G88,$L88,IF($AQ$7-(20*$E88)=$G88,$L88,IF($AQ$7-(21*$E88)=$G88,$L88,IF($AQ$7-(22*$E88)=$G88,$L88,IF($AQ$7-(23*$E88)=$G88,$L88,IF($AQ$7-(24*$E88)=$G88,$L88,IF($AQ$7-(25*$E88)=$G88,$L88,IF($AQ$7-(26*$E88)=$G88,$L88,IF($AQ$7-(27*$E88)=$G88,$L88,IF($AQ$7-(28*$E88)=$G88,$L88,IF($AQ$7-(29*$E88)=$G88,$L88,IF($AQ$7-(30*$E88)=$G88,$L88,IF($AQ$7-(31*$E88)=$G88,$L88,IF($AQ$7-(32*$E88)=$G88,$L88,IF($AQ$7-(33*$E88)=$G88,$L88,IF($AQ$7-(34*$E88)=$G88,$L88,IF($AQ$7-(35*$E88)=$G88,$L88,IF($AQ$7-(36*$E88)=$G88,$L88,IF($AQ$7-(37*$E88)=$G88,$L88,IF($AQ$7-(38*$E88)=$G88,$L88,IF($AQ$7-(39*$E88)=$G88,$L88,IF($AQ$7-(40*$E88)=$G88,$L88,IF($AQ$7-(41*$E88)=$G88,$L88,IF($AQ$7-(42*$E88)=$G88,$L88,IF($AQ$7-(43*$E88)=$G88,$L88,IF($AQ$7-(44*$E88)=$G88,$L88,IF($AQ$7-(45*$E88)=$G88,$L88,IF($AQ$7-(46*$E88)=$G88,$L88,IF($AQ$7-(47*$E88)=$G88,$L88,IF($AQ$7-(48*$E88)=$G88,$L88,IF($AQ$7-(49*$E88)=$G88,$L88,IF($AQ$7-(50*$E88)=$G88,$L88,"")))))))))))))))))))))))))))))))))))))))))))))))))))</f>
        <v/>
      </c>
      <c r="AR88" s="62" t="str">
        <f t="shared" ref="AR88:AR172" si="133">IF($G88=$AR$7,$L88,IF($AR$7-$E88=$G88,$L88,IF($AR$7-(2*$E88)=$G88,$L88,IF($AR$7-(3*$E88)=$G88,$L88,IF($AR$7-(4*$E88)=$G88,$L88,IF($AR$7-(5*$E88)=$G88,$L88,IF($AR$7-(6*$E88)=$G88,$L88,IF($AR$7-(7*$E88)=$G88,$L88,IF($AR$7-(8*$E88)=$G88,$L88,IF($AR$7-(9*$E88)=$G88,$L88,IF($AR$7-(10*$E88)=$G88,$L88,IF($AR$7-(11*$E88)=$G88,$L88,IF($AR$7-(12*$E88)=$G88,$L88,IF($AR$7-(13*$E88)=$G88,$L88,IF($AR$7-(14*$E88)=$G88,$L88,IF($AR$7-(15*$E88)=$G88,$L88,IF($AR$7-(16*$E88)=$G88,$L88,IF($AR$7-(17*$E88)=$G88,$L88,IF($AR$7-(18*$E88)=$G88,$L88,IF($AR$7-(19*$E88)=$G88,$L88,IF($AR$7-(20*$E88)=$G88,$L88,IF($AR$7-(21*$E88)=$G88,$L88,IF($AR$7-(22*$E88)=$G88,$L88,IF($AR$7-(23*$E88)=$G88,$L88,IF($AR$7-(24*$E88)=$G88,$L88,IF($AR$7-(25*$E88)=$G88,$L88,IF($AR$7-(26*$E88)=$G88,$L88,IF($AR$7-(27*$E88)=$G88,$L88,IF($AR$7-(28*$E88)=$G88,$L88,IF($AR$7-(29*$E88)=$G88,$L88,IF($AR$7-(30*$E88)=$G88,$L88,IF($AR$7-(31*$E88)=$G88,$L88,IF($AR$7-(32*$E88)=$G88,$L88,IF($AR$7-(33*$E88)=$G88,$L88,IF($AR$7-(34*$E88)=$G88,$L88,IF($AR$7-(35*$E88)=$G88,$L88,IF($AR$7-(36*$E88)=$G88,$L88,IF($AR$7-(37*$E88)=$G88,$L88,IF($AR$7-(38*$E88)=$G88,$L88,IF($AR$7-(39*$E88)=$G88,$L88,IF($AR$7-(40*$E88)=$G88,$L88,IF($AR$7-(41*$E88)=$G88,$L88,IF($AR$7-(42*$E88)=$G88,$L88,IF($AR$7-(43*$E88)=$G88,$L88,IF($AR$7-(44*$E88)=$G88,$L88,IF($AR$7-(45*$E88)=$G88,$L88,IF($AR$7-(46*$E88)=$G88,$L88,IF($AR$7-(47*$E88)=$G88,$L88,IF($AR$7-(48*$E88)=$G88,$L88,IF($AR$7-(49*$E88)=$G88,$L88,IF($AR$7-(50*$E88)=$G88,$L88,"")))))))))))))))))))))))))))))))))))))))))))))))))))</f>
        <v/>
      </c>
      <c r="AS88" s="62" t="str">
        <f t="shared" ref="AS88:AS172" si="134">IF($G88=$AS$7,$L88,IF($AS$7-$E88=$G88,$L88,IF($AS$7-(2*$E88)=$G88,$L88,IF($AS$7-(3*$E88)=$G88,$L88,IF($AS$7-(4*$E88)=$G88,$L88,IF($AS$7-(5*$E88)=$G88,$L88,IF($AS$7-(6*$E88)=$G88,$L88,IF($AS$7-(7*$E88)=$G88,$L88,IF($AS$7-(8*$E88)=$G88,$L88,IF($AS$7-(9*$E88)=$G88,$L88,IF($AS$7-(10*$E88)=$G88,$L88,IF($AS$7-(11*$E88)=$G88,$L88,IF($AS$7-(12*$E88)=$G88,$L88,IF($AS$7-(13*$E88)=$G88,$L88,IF($AS$7-(14*$E88)=$G88,$L88,IF($AS$7-(15*$E88)=$G88,$L88,IF($AS$7-(16*$E88)=$G88,$L88,IF($AS$7-(17*$E88)=$G88,$L88,IF($AS$7-(18*$E88)=$G88,$L88,IF($AS$7-(19*$E88)=$G88,$L88,IF($AS$7-(20*$E88)=$G88,$L88,IF($AS$7-(21*$E88)=$G88,$L88,IF($AS$7-(22*$E88)=$G88,$L88,IF($AS$7-(23*$E88)=$G88,$L88,IF($AS$7-(24*$E88)=$G88,$L88,IF($AS$7-(25*$E88)=$G88,$L88,IF($AS$7-(26*$E88)=$G88,$L88,IF($AS$7-(27*$E88)=$G88,$L88,IF($AS$7-(28*$E88)=$G88,$L88,IF($AS$7-(29*$E88)=$G88,$L88,IF($AS$7-(30*$E88)=$G88,$L88,IF($AS$7-(31*$E88)=$G88,$L88,IF($AS$7-(32*$E88)=$G88,$L88,IF($AS$7-(33*$E88)=$G88,$L88,IF($AS$7-(34*$E88)=$G88,$L88,IF($AS$7-(35*$E88)=$G88,$L88,IF($AS$7-(36*$E88)=$G88,$L88,IF($AS$7-(37*$E88)=$G88,$L88,IF($AS$7-(38*$E88)=$G88,$L88,IF($AS$7-(39*$E88)=$G88,$L88,IF($AS$7-(40*$E88)=$G88,$L88,IF($AS$7-(41*$E88)=$G88,$L88,IF($AS$7-(42*$E88)=$G88,$L88,IF($AS$7-(43*$E88)=$G88,$L88,IF($AS$7-(44*$E88)=$G88,$L88,IF($AS$7-(45*$E88)=$G88,$L88,IF($AS$7-(46*$E88)=$G88,$L88,IF($AS$7-(47*$E88)=$G88,$L88,IF($AS$7-(48*$E88)=$G88,$L88,IF($AS$7-(49*$E88)=$G88,$L88,IF($AS$7-(50*$E88)=$G88,$L88,"")))))))))))))))))))))))))))))))))))))))))))))))))))</f>
        <v/>
      </c>
      <c r="AT88" s="62" t="str">
        <f t="shared" ref="AT88:AT172" si="135">IF($G88=$AT$7,$L88,IF($AT$7-$E88=$G88,$L88,IF($AT$7-(2*$E88)=$G88,$L88,IF($AT$7-(3*$E88)=$G88,$L88,IF($AT$7-(4*$E88)=$G88,$L88,IF($AT$7-(5*$E88)=$G88,$L88,IF($AT$7-(6*$E88)=$G88,$L88,IF($AT$7-(7*$E88)=$G88,$L88,IF($AT$7-(8*$E88)=$G88,$L88,IF($AT$7-(9*$E88)=$G88,$L88,IF($AT$7-(10*$E88)=$G88,$L88,IF($AT$7-(11*$E88)=$G88,$L88,IF($AT$7-(12*$E88)=$G88,$L88,IF($AT$7-(13*$E88)=$G88,$L88,IF($AT$7-(14*$E88)=$G88,$L88,IF($AT$7-(15*$E88)=$G88,$L88,IF($AT$7-(16*$E88)=$G88,$L88,IF($AT$7-(17*$E88)=$G88,$L88,IF($AT$7-(18*$E88)=$G88,$L88,IF($AT$7-(19*$E88)=$G88,$L88,IF($AT$7-(20*$E88)=$G88,$L88,IF($AT$7-(21*$E88)=$G88,$L88,IF($AT$7-(22*$E88)=$G88,$L88,IF($AT$7-(23*$E88)=$G88,$L88,IF($AT$7-(24*$E88)=$G88,$L88,IF($AT$7-(25*$E88)=$G88,$L88,IF($AT$7-(26*$E88)=$G88,$L88,IF($AT$7-(27*$E88)=$G88,$L88,IF($AT$7-(28*$E88)=$G88,$L88,IF($AT$7-(29*$E88)=$G88,$L88,IF($AT$7-(30*$E88)=$G88,$L88,IF($AT$7-(31*$E88)=$G88,$L88,IF($AT$7-(32*$E88)=$G88,$L88,IF($AT$7-(33*$E88)=$G88,$L88,IF($AT$7-(34*$E88)=$G88,$L88,IF($AT$7-(35*$E88)=$G88,$L88,IF($AT$7-(36*$E88)=$G88,$L88,IF($AT$7-(37*$E88)=$G88,$L88,IF($AT$7-(38*$E88)=$G88,$L88,IF($AT$7-(39*$E88)=$G88,$L88,IF($AT$7-(40*$E88)=$G88,$L88,IF($AT$7-(41*$E88)=$G88,$L88,IF($AT$7-(42*$E88)=$G88,$L88,IF($AT$7-(43*$E88)=$G88,$L88,IF($AT$7-(44*$E88)=$G88,$L88,IF($AT$7-(45*$E88)=$G88,$L88,IF($AT$7-(46*$E88)=$G88,$L88,IF($AT$7-(47*$E88)=$G88,$L88,IF($AT$7-(48*$E88)=$G88,$L88,IF($AT$7-(49*$E88)=$G88,$L88,IF($AT$7-(50*$E88)=$G88,$L88,"")))))))))))))))))))))))))))))))))))))))))))))))))))</f>
        <v/>
      </c>
      <c r="AU88" s="62" t="str">
        <f t="shared" ref="AU88:AU172" si="136">IF($G88=$AU$7,$L88,IF($AU$7-$E88=$G88,$L88,IF($AU$7-(2*$E88)=$G88,$L88,IF($AU$7-(3*$E88)=$G88,$L88,IF($AU$7-(4*$E88)=$G88,$L88,IF($AU$7-(5*$E88)=$G88,$L88,IF($AU$7-(6*$E88)=$G88,$L88,IF($AU$7-(7*$E88)=$G88,$L88,IF($AU$7-(8*$E88)=$G88,$L88,IF($AU$7-(9*$E88)=$G88,$L88,IF($AU$7-(10*$E88)=$G88,$L88,IF($AU$7-(11*$E88)=$G88,$L88,IF($AU$7-(12*$E88)=$G88,$L88,IF($AU$7-(13*$E88)=$G88,$L88,IF($AU$7-(14*$E88)=$G88,$L88,IF($AU$7-(15*$E88)=$G88,$L88,IF($AU$7-(16*$E88)=$G88,$L88,IF($AU$7-(17*$E88)=$G88,$L88,IF($AU$7-(18*$E88)=$G88,$L88,IF($AU$7-(19*$E88)=$G88,$L88,IF($AU$7-(20*$E88)=$G88,$L88,IF($AU$7-(21*$E88)=$G88,$L88,IF($AU$7-(22*$E88)=$G88,$L88,IF($AU$7-(23*$E88)=$G88,$L88,IF($AU$7-(24*$E88)=$G88,$L88,IF($AU$7-(25*$E88)=$G88,$L88,IF($AU$7-(26*$E88)=$G88,$L88,IF($AU$7-(27*$E88)=$G88,$L88,IF($AU$7-(28*$E88)=$G88,$L88,IF($AU$7-(29*$E88)=$G88,$L88,IF($AU$7-(30*$E88)=$G88,$L88,IF($AU$7-(31*$E88)=$G88,$L88,IF($AU$7-(32*$E88)=$G88,$L88,IF($AU$7-(33*$E88)=$G88,$L88,IF($AU$7-(34*$E88)=$G88,$L88,IF($AU$7-(35*$E88)=$G88,$L88,IF($AU$7-(36*$E88)=$G88,$L88,IF($AU$7-(37*$E88)=$G88,$L88,IF($AU$7-(38*$E88)=$G88,$L88,IF($AU$7-(39*$E88)=$G88,$L88,IF($AU$7-(40*$E88)=$G88,$L88,IF($AU$7-(41*$E88)=$G88,$L88,IF($AU$7-(42*$E88)=$G88,$L88,IF($AU$7-(43*$E88)=$G88,$L88,IF($AU$7-(44*$E88)=$G88,$L88,IF($AU$7-(45*$E88)=$G88,$L88,IF($AU$7-(46*$E88)=$G88,$L88,IF($AU$7-(47*$E88)=$G88,$L88,IF($AU$7-(48*$E88)=$G88,$L88,IF($AU$7-(49*$E88)=$G88,$L88,IF($AU$7-(50*$E88)=$G88,$L88,"")))))))))))))))))))))))))))))))))))))))))))))))))))</f>
        <v/>
      </c>
      <c r="AV88" s="62" t="str">
        <f t="shared" ref="AV88:AV172" si="137">IF($G88=$AV$7,$L88,IF($AV$7-$E88=$G88,$L88,IF($AV$7-(2*$E88)=$G88,$L88,IF($AV$7-(3*$E88)=$G88,$L88,IF($AV$7-(4*$E88)=$G88,$L88,IF($AV$7-(5*$E88)=$G88,$L88,IF($AV$7-(6*$E88)=$G88,$L88,IF($AV$7-(7*$E88)=$G88,$L88,IF($AV$7-(8*$E88)=$G88,$L88,IF($AV$7-(9*$E88)=$G88,$L88,IF($AV$7-(10*$E88)=$G88,$L88,IF($AV$7-(11*$E88)=$G88,$L88,IF($AV$7-(12*$E88)=$G88,$L88,IF($AV$7-(13*$E88)=$G88,$L88,IF($AV$7-(14*$E88)=$G88,$L88,IF($AV$7-(15*$E88)=$G88,$L88,IF($AV$7-(16*$E88)=$G88,$L88,IF($AV$7-(17*$E88)=$G88,$L88,IF($AV$7-(18*$E88)=$G88,$L88,IF($AV$7-(19*$E88)=$G88,$L88,IF($AV$7-(20*$E88)=$G88,$L88,IF($AV$7-(21*$E88)=$G88,$L88,IF($AV$7-(22*$E88)=$G88,$L88,IF($AV$7-(23*$E88)=$G88,$L88,IF($AV$7-(24*$E88)=$G88,$L88,IF($AV$7-(25*$E88)=$G88,$L88,IF($AV$7-(26*$E88)=$G88,$L88,IF($AV$7-(27*$E88)=$G88,$L88,IF($AV$7-(28*$E88)=$G88,$L88,IF($AV$7-(29*$E88)=$G88,$L88,IF($AV$7-(30*$E88)=$G88,$L88,IF($AV$7-(31*$E88)=$G88,$L88,IF($AV$7-(32*$E88)=$G88,$L88,IF($AV$7-(33*$E88)=$G88,$L88,IF($AV$7-(34*$E88)=$G88,$L88,IF($AV$7-(35*$E88)=$G88,$L88,IF($AV$7-(36*$E88)=$G88,$L88,IF($AV$7-(37*$E88)=$G88,$L88,IF($AV$7-(38*$E88)=$G88,$L88,IF($AV$7-(39*$E88)=$G88,$L88,IF($AV$7-(40*$E88)=$G88,$L88,IF($AV$7-(41*$E88)=$G88,$L88,IF($AV$7-(42*$E88)=$G88,$L88,IF($AV$7-(43*$E88)=$G88,$L88,IF($AV$7-(44*$E88)=$G88,$L88,IF($AV$7-(45*$E88)=$G88,$L88,IF($AV$7-(46*$E88)=$G88,$L88,IF($AV$7-(47*$E88)=$G88,$L88,IF($AV$7-(48*$E88)=$G88,$L88,IF($AV$7-(49*$E88)=$G88,$L88,IF($AV$7-(50*$E88)=$G88,$L88,"")))))))))))))))))))))))))))))))))))))))))))))))))))</f>
        <v/>
      </c>
      <c r="AW88" s="62" t="str">
        <f t="shared" ref="AW88:AW172" si="138">IF($G88=$AW$7,$L88,IF($AW$7-$E88=$G88,$L88,IF($AW$7-(2*$E88)=$G88,$L88,IF($AW$7-(3*$E88)=$G88,$L88,IF($AW$7-(4*$E88)=$G88,$L88,IF($AW$7-(5*$E88)=$G88,$L88,IF($AW$7-(6*$E88)=$G88,$L88,IF($AW$7-(7*$E88)=$G88,$L88,IF($AW$7-(8*$E88)=$G88,$L88,IF($AW$7-(9*$E88)=$G88,$L88,IF($AW$7-(10*$E88)=$G88,$L88,IF($AW$7-(11*$E88)=$G88,$L88,IF($AW$7-(12*$E88)=$G88,$L88,IF($AW$7-(13*$E88)=$G88,$L88,IF($AW$7-(14*$E88)=$G88,$L88,IF($AW$7-(15*$E88)=$G88,$L88,IF($AW$7-(16*$E88)=$G88,$L88,IF($AW$7-(17*$E88)=$G88,$L88,IF($AW$7-(18*$E88)=$G88,$L88,IF($AW$7-(19*$E88)=$G88,$L88,IF($AW$7-(20*$E88)=$G88,$L88,IF($AW$7-(21*$E88)=$G88,$L88,IF($AW$7-(22*$E88)=$G88,$L88,IF($AW$7-(23*$E88)=$G88,$L88,IF($AW$7-(24*$E88)=$G88,$L88,IF($AW$7-(25*$E88)=$G88,$L88,IF($AW$7-(26*$E88)=$G88,$L88,IF($AW$7-(27*$E88)=$G88,$L88,IF($AW$7-(28*$E88)=$G88,$L88,IF($AW$7-(29*$E88)=$G88,$L88,IF($AW$7-(30*$E88)=$G88,$L88,IF($AW$7-(31*$E88)=$G88,$L88,IF($AW$7-(32*$E88)=$G88,$L88,IF($AW$7-(33*$E88)=$G88,$L88,IF($AW$7-(34*$E88)=$G88,$L88,IF($AW$7-(35*$E88)=$G88,$L88,IF($AW$7-(36*$E88)=$G88,$L88,IF($AW$7-(37*$E88)=$G88,$L88,IF($AW$7-(38*$E88)=$G88,$L88,IF($AW$7-(39*$E88)=$G88,$L88,IF($AW$7-(40*$E88)=$G88,$L88,IF($AW$7-(41*$E88)=$G88,$L88,IF($AW$7-(42*$E88)=$G88,$L88,IF($AW$7-(43*$E88)=$G88,$L88,IF($AW$7-(44*$E88)=$G88,$L88,IF($AW$7-(45*$E88)=$G88,$L88,IF($AW$7-(46*$E88)=$G88,$L88,IF($AW$7-(47*$E88)=$G88,$L88,IF($AW$7-(48*$E88)=$G88,$L88,IF($AW$7-(49*$E88)=$G88,$L88,IF($AW$7-(50*$E88)=$G88,$L88,"")))))))))))))))))))))))))))))))))))))))))))))))))))</f>
        <v/>
      </c>
      <c r="AX88" s="62" t="str">
        <f t="shared" ref="AX88:AX172" si="139">IF($G88=$AX$7,$L88,IF($AX$7-$E88=$G88,$L88,IF($AX$7-(2*$E88)=$G88,$L88,IF($AX$7-(3*$E88)=$G88,$L88,IF($AX$7-(4*$E88)=$G88,$L88,IF($AX$7-(5*$E88)=$G88,$L88,IF($AX$7-(6*$E88)=$G88,$L88,IF($AX$7-(7*$E88)=$G88,$L88,IF($AX$7-(8*$E88)=$G88,$L88,IF($AX$7-(9*$E88)=$G88,$L88,IF($AX$7-(10*$E88)=$G88,$L88,IF($AX$7-(11*$E88)=$G88,$L88,IF($AX$7-(12*$E88)=$G88,$L88,IF($AX$7-(13*$E88)=$G88,$L88,IF($AX$7-(14*$E88)=$G88,$L88,IF($AX$7-(15*$E88)=$G88,$L88,IF($AX$7-(16*$E88)=$G88,$L88,IF($AX$7-(17*$E88)=$G88,$L88,IF($AX$7-(18*$E88)=$G88,$L88,IF($AX$7-(19*$E88)=$G88,$L88,IF($AX$7-(20*$E88)=$G88,$L88,IF($AX$7-(21*$E88)=$G88,$L88,IF($AX$7-(22*$E88)=$G88,$L88,IF($AX$7-(23*$E88)=$G88,$L88,IF($AX$7-(24*$E88)=$G88,$L88,IF($AX$7-(25*$E88)=$G88,$L88,IF($AX$7-(26*$E88)=$G88,$L88,IF($AX$7-(27*$E88)=$G88,$L88,IF($AX$7-(28*$E88)=$G88,$L88,IF($AX$7-(29*$E88)=$G88,$L88,IF($AX$7-(30*$E88)=$G88,$L88,IF($AX$7-(31*$E88)=$G88,$L88,IF($AX$7-(32*$E88)=$G88,$L88,IF($AX$7-(33*$E88)=$G88,$L88,IF($AX$7-(34*$E88)=$G88,$L88,IF($AX$7-(35*$E88)=$G88,$L88,IF($AX$7-(36*$E88)=$G88,$L88,IF($AX$7-(37*$E88)=$G88,$L88,IF($AX$7-(38*$E88)=$G88,$L88,IF($AX$7-(39*$E88)=$G88,$L88,IF($AX$7-(40*$E88)=$G88,$L88,IF($AX$7-(41*$E88)=$G88,$L88,IF($AX$7-(42*$E88)=$G88,$L88,IF($AX$7-(43*$E88)=$G88,$L88,IF($AX$7-(44*$E88)=$G88,$L88,IF($AX$7-(45*$E88)=$G88,$L88,IF($AX$7-(46*$E88)=$G88,$L88,IF($AX$7-(47*$E88)=$G88,$L88,IF($AX$7-(48*$E88)=$G88,$L88,IF($AX$7-(49*$E88)=$G88,$L88,IF($AX$7-(50*$E88)=$G88,$L88,"")))))))))))))))))))))))))))))))))))))))))))))))))))</f>
        <v/>
      </c>
      <c r="AY88" s="62" t="str">
        <f t="shared" ref="AY88:AY172" si="140">IF($G88=$AY$7,$L88,IF($AY$7-$E88=$G88,$L88,IF($AY$7-(2*$E88)=$G88,$L88,IF($AY$7-(3*$E88)=$G88,$L88,IF($AY$7-(4*$E88)=$G88,$L88,IF($AY$7-(5*$E88)=$G88,$L88,IF($AY$7-(6*$E88)=$G88,$L88,IF($AY$7-(7*$E88)=$G88,$L88,IF($AY$7-(8*$E88)=$G88,$L88,IF($AY$7-(9*$E88)=$G88,$L88,IF($AY$7-(10*$E88)=$G88,$L88,IF($AY$7-(11*$E88)=$G88,$L88,IF($AY$7-(12*$E88)=$G88,$L88,IF($AY$7-(13*$E88)=$G88,$L88,IF($AY$7-(14*$E88)=$G88,$L88,IF($AY$7-(15*$E88)=$G88,$L88,IF($AY$7-(16*$E88)=$G88,$L88,IF($AY$7-(17*$E88)=$G88,$L88,IF($AY$7-(18*$E88)=$G88,$L88,IF($AY$7-(19*$E88)=$G88,$L88,IF($AY$7-(20*$E88)=$G88,$L88,IF($AY$7-(21*$E88)=$G88,$L88,IF($AY$7-(22*$E88)=$G88,$L88,IF($AY$7-(23*$E88)=$G88,$L88,IF($AY$7-(24*$E88)=$G88,$L88,IF($AY$7-(25*$E88)=$G88,$L88,IF($AY$7-(26*$E88)=$G88,$L88,IF($AY$7-(27*$E88)=$G88,$L88,IF($AY$7-(28*$E88)=$G88,$L88,IF($AY$7-(29*$E88)=$G88,$L88,IF($AY$7-(30*$E88)=$G88,$L88,IF($AY$7-(31*$E88)=$G88,$L88,IF($AY$7-(32*$E88)=$G88,$L88,IF($AY$7-(33*$E88)=$G88,$L88,IF($AY$7-(34*$E88)=$G88,$L88,IF($AY$7-(35*$E88)=$G88,$L88,IF($AY$7-(36*$E88)=$G88,$L88,IF($AY$7-(37*$E88)=$G88,$L88,IF($AY$7-(38*$E88)=$G88,$L88,IF($AY$7-(39*$E88)=$G88,$L88,IF($AY$7-(40*$E88)=$G88,$L88,IF($AY$7-(41*$E88)=$G88,$L88,IF($AY$7-(42*$E88)=$G88,$L88,IF($AY$7-(43*$E88)=$G88,$L88,IF($AY$7-(44*$E88)=$G88,$L88,IF($AY$7-(45*$E88)=$G88,$L88,IF($AY$7-(46*$E88)=$G88,$L88,IF($AY$7-(47*$E88)=$G88,$L88,IF($AY$7-(48*$E88)=$G88,$L88,IF($AY$7-(49*$E88)=$G88,$L88,IF($AY$7-(50*$E88)=$G88,$L88,"")))))))))))))))))))))))))))))))))))))))))))))))))))</f>
        <v/>
      </c>
      <c r="AZ88" s="62" t="str">
        <f t="shared" ref="AZ88:AZ172" si="141">IF($G88=$AZ$7,$L88,IF($AZ$7-$E88=$G88,$L88,IF($AZ$7-(2*$E88)=$G88,$L88,IF($AZ$7-(3*$E88)=$G88,$L88,IF($AZ$7-(4*$E88)=$G88,$L88,IF($AZ$7-(5*$E88)=$G88,$L88,IF($AZ$7-(6*$E88)=$G88,$L88,IF($AZ$7-(7*$E88)=$G88,$L88,IF($AZ$7-(8*$E88)=$G88,$L88,IF($AZ$7-(9*$E88)=$G88,$L88,IF($AZ$7-(10*$E88)=$G88,$L88,IF($AZ$7-(11*$E88)=$G88,$L88,IF($AZ$7-(12*$E88)=$G88,$L88,IF($AZ$7-(13*$E88)=$G88,$L88,IF($AZ$7-(14*$E88)=$G88,$L88,IF($AZ$7-(15*$E88)=$G88,$L88,IF($AZ$7-(16*$E88)=$G88,$L88,IF($AZ$7-(17*$E88)=$G88,$L88,IF($AZ$7-(18*$E88)=$G88,$L88,IF($AZ$7-(19*$E88)=$G88,$L88,IF($AZ$7-(20*$E88)=$G88,$L88,IF($AZ$7-(21*$E88)=$G88,$L88,IF($AZ$7-(22*$E88)=$G88,$L88,IF($AZ$7-(23*$E88)=$G88,$L88,IF($AZ$7-(24*$E88)=$G88,$L88,IF($AZ$7-(25*$E88)=$G88,$L88,IF($AZ$7-(26*$E88)=$G88,$L88,IF($AZ$7-(27*$E88)=$G88,$L88,IF($AZ$7-(28*$E88)=$G88,$L88,IF($AZ$7-(29*$E88)=$G88,$L88,IF($AZ$7-(30*$E88)=$G88,$L88,IF($AZ$7-(31*$E88)=$G88,$L88,IF($AZ$7-(32*$E88)=$G88,$L88,IF($AZ$7-(33*$E88)=$G88,$L88,IF($AZ$7-(34*$E88)=$G88,$L88,IF($AZ$7-(35*$E88)=$G88,$L88,IF($AZ$7-(36*$E88)=$G88,$L88,IF($AZ$7-(37*$E88)=$G88,$L88,IF($AZ$7-(38*$E88)=$G88,$L88,IF($AZ$7-(39*$E88)=$G88,$L88,IF($AZ$7-(40*$E88)=$G88,$L88,IF($AZ$7-(41*$E88)=$G88,$L88,IF($AZ$7-(42*$E88)=$G88,$L88,IF($AZ$7-(43*$E88)=$G88,$L88,IF($AZ$7-(44*$E88)=$G88,$L88,IF($AZ$7-(45*$E88)=$G88,$L88,IF($AZ$7-(46*$E88)=$G88,$L88,IF($AZ$7-(47*$E88)=$G88,$L88,IF($AZ$7-(48*$E88)=$G88,$L88,IF($AZ$7-(49*$E88)=$G88,$L88,IF($AZ$7-(50*$E88)=$G88,$L88,"")))))))))))))))))))))))))))))))))))))))))))))))))))</f>
        <v/>
      </c>
      <c r="BA88" s="62" t="str">
        <f t="shared" ref="BA88:BA172" si="142">IF($G88=$BA$7,$L88,IF($BA$7-$E88=$G88,$L88,IF($BA$7-(2*$E88)=$G88,$L88,IF($BA$7-(3*$E88)=$G88,$L88,IF($BA$7-(4*$E88)=$G88,$L88,IF($BA$7-(5*$E88)=$G88,$L88,IF($BA$7-(6*$E88)=$G88,$L88,IF($BA$7-(7*$E88)=$G88,$L88,IF($BA$7-(8*$E88)=$G88,$L88,IF($BA$7-(9*$E88)=$G88,$L88,IF($BA$7-(10*$E88)=$G88,$L88,IF($BA$7-(11*$E88)=$G88,$L88,IF($BA$7-(12*$E88)=$G88,$L88,IF($BA$7-(13*$E88)=$G88,$L88,IF($BA$7-(14*$E88)=$G88,$L88,IF($BA$7-(15*$E88)=$G88,$L88,IF($BA$7-(16*$E88)=$G88,$L88,IF($BA$7-(17*$E88)=$G88,$L88,IF($BA$7-(18*$E88)=$G88,$L88,IF($BA$7-(19*$E88)=$G88,$L88,IF($BA$7-(20*$E88)=$G88,$L88,IF($BA$7-(21*$E88)=$G88,$L88,IF($BA$7-(22*$E88)=$G88,$L88,IF($BA$7-(23*$E88)=$G88,$L88,IF($BA$7-(24*$E88)=$G88,$L88,IF($BA$7-(25*$E88)=$G88,$L88,IF($BA$7-(26*$E88)=$G88,$L88,IF($BA$7-(27*$E88)=$G88,$L88,IF($BA$7-(28*$E88)=$G88,$L88,IF($BA$7-(29*$E88)=$G88,$L88,IF($BA$7-(30*$E88)=$G88,$L88,IF($BA$7-(31*$E88)=$G88,$L88,IF($BA$7-(32*$E88)=$G88,$L88,IF($BA$7-(33*$E88)=$G88,$L88,IF($BA$7-(34*$E88)=$G88,$L88,IF($BA$7-(35*$E88)=$G88,$L88,IF($BA$7-(36*$E88)=$G88,$L88,IF($BA$7-(37*$E88)=$G88,$L88,IF($BA$7-(38*$E88)=$G88,$L88,IF($BA$7-(39*$E88)=$G88,$L88,IF($BA$7-(40*$E88)=$G88,$L88,IF($BA$7-(41*$E88)=$G88,$L88,IF($BA$7-(42*$E88)=$G88,$L88,IF($BA$7-(43*$E88)=$G88,$L88,IF($BA$7-(44*$E88)=$G88,$L88,IF($BA$7-(45*$E88)=$G88,$L88,IF($BA$7-(46*$E88)=$G88,$L88,IF($BA$7-(47*$E88)=$G88,$L88,IF($BA$7-(48*$E88)=$G88,$L88,IF($BA$7-(49*$E88)=$G88,$L88,IF($BA$7-(50*$E88)=$G88,$L88,"")))))))))))))))))))))))))))))))))))))))))))))))))))</f>
        <v/>
      </c>
      <c r="BB88" s="62" t="str">
        <f t="shared" ref="BB88:BB172" si="143">IF($G88=$BB$7,$L88,IF($BB$7-$E88=$G88,$L88,IF($BB$7-(2*$E88)=$G88,$L88,IF($BB$7-(3*$E88)=$G88,$L88,IF($BB$7-(4*$E88)=$G88,$L88,IF($BB$7-(5*$E88)=$G88,$L88,IF($BB$7-(6*$E88)=$G88,$L88,IF($BB$7-(7*$E88)=$G88,$L88,IF($BB$7-(8*$E88)=$G88,$L88,IF($BB$7-(9*$E88)=$G88,$L88,IF($BB$7-(10*$E88)=$G88,$L88,IF($BB$7-(11*$E88)=$G88,$L88,IF($BB$7-(12*$E88)=$G88,$L88,IF($BB$7-(13*$E88)=$G88,$L88,IF($BB$7-(14*$E88)=$G88,$L88,IF($BB$7-(15*$E88)=$G88,$L88,IF($BB$7-(16*$E88)=$G88,$L88,IF($BB$7-(17*$E88)=$G88,$L88,IF($BB$7-(18*$E88)=$G88,$L88,IF($BB$7-(19*$E88)=$G88,$L88,IF($BB$7-(20*$E88)=$G88,$L88,IF($BB$7-(21*$E88)=$G88,$L88,IF($BB$7-(22*$E88)=$G88,$L88,IF($BB$7-(23*$E88)=$G88,$L88,IF($BB$7-(24*$E88)=$G88,$L88,IF($BB$7-(25*$E88)=$G88,$L88,IF($BB$7-(26*$E88)=$G88,$L88,IF($BB$7-(27*$E88)=$G88,$L88,IF($BB$7-(28*$E88)=$G88,$L88,IF($BB$7-(29*$E88)=$G88,$L88,IF($BB$7-(30*$E88)=$G88,$L88,IF($BB$7-(31*$E88)=$G88,$L88,IF($BB$7-(32*$E88)=$G88,$L88,IF($BB$7-(33*$E88)=$G88,$L88,IF($BB$7-(34*$E88)=$G88,$L88,IF($BB$7-(35*$E88)=$G88,$L88,IF($BB$7-(36*$E88)=$G88,$L88,IF($BB$7-(37*$E88)=$G88,$L88,IF($BB$7-(38*$E88)=$G88,$L88,IF($BB$7-(39*$E88)=$G88,$L88,IF($BB$7-(40*$E88)=$G88,$L88,IF($BB$7-(41*$E88)=$G88,$L88,IF($BB$7-(42*$E88)=$G88,$L88,IF($BB$7-(43*$E88)=$G88,$L88,IF($BB$7-(44*$E88)=$G88,$L88,IF($BB$7-(45*$E88)=$G88,$L88,IF($BB$7-(46*$E88)=$G88,$L88,IF($BB$7-(47*$E88)=$G88,$L88,IF($BB$7-(48*$E88)=$G88,$L88,IF($BB$7-(49*$E88)=$G88,$L88,IF($BB$7-(50*$E88)=$G88,$L88,"")))))))))))))))))))))))))))))))))))))))))))))))))))</f>
        <v/>
      </c>
      <c r="BC88" s="62" t="str">
        <f t="shared" ref="BC88:BC172" si="144">IF($G88=$BC$7,$L88,IF($BC$7-$E88=$G88,$L88,IF($BC$7-(2*$E88)=$G88,$L88,IF($BC$7-(3*$E88)=$G88,$L88,IF($BC$7-(4*$E88)=$G88,$L88,IF($BC$7-(5*$E88)=$G88,$L88,IF($BC$7-(6*$E88)=$G88,$L88,IF($BC$7-(7*$E88)=$G88,$L88,IF($BC$7-(8*$E88)=$G88,$L88,IF($BC$7-(9*$E88)=$G88,$L88,IF($BC$7-(10*$E88)=$G88,$L88,IF($BC$7-(11*$E88)=$G88,$L88,IF($BC$7-(12*$E88)=$G88,$L88,IF($BC$7-(13*$E88)=$G88,$L88,IF($BC$7-(14*$E88)=$G88,$L88,IF($BC$7-(15*$E88)=$G88,$L88,IF($BC$7-(16*$E88)=$G88,$L88,IF($BC$7-(17*$E88)=$G88,$L88,IF($BC$7-(18*$E88)=$G88,$L88,IF($BC$7-(19*$E88)=$G88,$L88,IF($BC$7-(20*$E88)=$G88,$L88,IF($BC$7-(21*$E88)=$G88,$L88,IF($BC$7-(22*$E88)=$G88,$L88,IF($BC$7-(23*$E88)=$G88,$L88,IF($BC$7-(24*$E88)=$G88,$L88,IF($BC$7-(25*$E88)=$G88,$L88,IF($BC$7-(26*$E88)=$G88,$L88,IF($BC$7-(27*$E88)=$G88,$L88,IF($BC$7-(28*$E88)=$G88,$L88,IF($BC$7-(29*$E88)=$G88,$L88,IF($BC$7-(30*$E88)=$G88,$L88,IF($BC$7-(31*$E88)=$G88,$L88,IF($BC$7-(32*$E88)=$G88,$L88,IF($BC$7-(33*$E88)=$G88,$L88,IF($BC$7-(34*$E88)=$G88,$L88,IF($BC$7-(35*$E88)=$G88,$L88,IF($BC$7-(36*$E88)=$G88,$L88,IF($BC$7-(37*$E88)=$G88,$L88,IF($BC$7-(38*$E88)=$G88,$L88,IF($BC$7-(39*$E88)=$G88,$L88,IF($BC$7-(40*$E88)=$G88,$L88,IF($BC$7-(41*$E88)=$G88,$L88,IF($BC$7-(42*$E88)=$G88,$L88,IF($BC$7-(43*$E88)=$G88,$L88,IF($BC$7-(44*$E88)=$G88,$L88,IF($BC$7-(45*$E88)=$G88,$L88,IF($BC$7-(46*$E88)=$G88,$L88,IF($BC$7-(47*$E88)=$G88,$L88,IF($BC$7-(48*$E88)=$G88,$L88,IF($BC$7-(49*$E88)=$G88,$L88,IF($BC$7-(50*$E88)=$G88,$L88,"")))))))))))))))))))))))))))))))))))))))))))))))))))</f>
        <v/>
      </c>
      <c r="BD88" s="62" t="str">
        <f t="shared" ref="BD88:BD172" si="145">IF($G88=$BD$7,$L88,IF($BD$7-$E88=$G88,$L88,IF($BD$7-(2*$E88)=$G88,$L88,IF($BD$7-(3*$E88)=$G88,$L88,IF($BD$7-(4*$E88)=$G88,$L88,IF($BD$7-(5*$E88)=$G88,$L88,IF($BD$7-(6*$E88)=$G88,$L88,IF($BD$7-(7*$E88)=$G88,$L88,IF($BD$7-(8*$E88)=$G88,$L88,IF($BD$7-(9*$E88)=$G88,$L88,IF($BD$7-(10*$E88)=$G88,$L88,IF($BD$7-(11*$E88)=$G88,$L88,IF($BD$7-(12*$E88)=$G88,$L88,IF($BD$7-(13*$E88)=$G88,$L88,IF($BD$7-(14*$E88)=$G88,$L88,IF($BD$7-(15*$E88)=$G88,$L88,IF($BD$7-(16*$E88)=$G88,$L88,IF($BD$7-(17*$E88)=$G88,$L88,IF($BD$7-(18*$E88)=$G88,$L88,IF($BD$7-(19*$E88)=$G88,$L88,IF($BD$7-(20*$E88)=$G88,$L88,IF($BD$7-(21*$E88)=$G88,$L88,IF($BD$7-(22*$E88)=$G88,$L88,IF($BD$7-(23*$E88)=$G88,$L88,IF($BD$7-(24*$E88)=$G88,$L88,IF($BD$7-(25*$E88)=$G88,$L88,IF($BD$7-(26*$E88)=$G88,$L88,IF($BD$7-(27*$E88)=$G88,$L88,IF($BD$7-(28*$E88)=$G88,$L88,IF($BD$7-(29*$E88)=$G88,$L88,IF($BD$7-(30*$E88)=$G88,$L88,IF($BD$7-(31*$E88)=$G88,$L88,IF($BD$7-(32*$E88)=$G88,$L88,IF($BD$7-(33*$E88)=$G88,$L88,IF($BD$7-(34*$E88)=$G88,$L88,IF($BD$7-(35*$E88)=$G88,$L88,IF($BD$7-(36*$E88)=$G88,$L88,IF($BD$7-(37*$E88)=$G88,$L88,IF($BD$7-(38*$E88)=$G88,$L88,IF($BD$7-(39*$E88)=$G88,$L88,IF($BD$7-(40*$E88)=$G88,$L88,IF($BD$7-(41*$E88)=$G88,$L88,IF($BD$7-(42*$E88)=$G88,$L88,IF($BD$7-(43*$E88)=$G88,$L88,IF($BD$7-(44*$E88)=$G88,$L88,IF($BD$7-(45*$E88)=$G88,$L88,IF($BD$7-(46*$E88)=$G88,$L88,IF($BD$7-(47*$E88)=$G88,$L88,IF($BD$7-(48*$E88)=$G88,$L88,IF($BD$7-(49*$E88)=$G88,$L88,IF($BD$7-(50*$E88)=$G88,$L88,"")))))))))))))))))))))))))))))))))))))))))))))))))))</f>
        <v/>
      </c>
      <c r="BE88" s="62" t="str">
        <f t="shared" ref="BE88:BE172" si="146">IF($G88=$BE$7,$L88,IF($BE$7-$E88=$G88,$L88,IF($BE$7-(2*$E88)=$G88,$L88,IF($BE$7-(3*$E88)=$G88,$L88,IF($BE$7-(4*$E88)=$G88,$L88,IF($BE$7-(5*$E88)=$G88,$L88,IF($BE$7-(6*$E88)=$G88,$L88,IF($BE$7-(7*$E88)=$G88,$L88,IF($BE$7-(8*$E88)=$G88,$L88,IF($BE$7-(9*$E88)=$G88,$L88,IF($BE$7-(10*$E88)=$G88,$L88,IF($BE$7-(11*$E88)=$G88,$L88,IF($BE$7-(12*$E88)=$G88,$L88,IF($BE$7-(13*$E88)=$G88,$L88,IF($BE$7-(14*$E88)=$G88,$L88,IF($BE$7-(15*$E88)=$G88,$L88,IF($BE$7-(16*$E88)=$G88,$L88,IF($BE$7-(17*$E88)=$G88,$L88,IF($BE$7-(18*$E88)=$G88,$L88,IF($BE$7-(19*$E88)=$G88,$L88,IF($BE$7-(20*$E88)=$G88,$L88,IF($BE$7-(21*$E88)=$G88,$L88,IF($BE$7-(22*$E88)=$G88,$L88,IF($BE$7-(23*$E88)=$G88,$L88,IF($BE$7-(24*$E88)=$G88,$L88,IF($BE$7-(25*$E88)=$G88,$L88,IF($BE$7-(26*$E88)=$G88,$L88,IF($BE$7-(27*$E88)=$G88,$L88,IF($BE$7-(28*$E88)=$G88,$L88,IF($BE$7-(29*$E88)=$G88,$L88,IF($BE$7-(30*$E88)=$G88,$L88,IF($BE$7-(31*$E88)=$G88,$L88,IF($BE$7-(32*$E88)=$G88,$L88,IF($BE$7-(33*$E88)=$G88,$L88,IF($BE$7-(34*$E88)=$G88,$L88,IF($BE$7-(35*$E88)=$G88,$L88,IF($BE$7-(36*$E88)=$G88,$L88,IF($BE$7-(37*$E88)=$G88,$L88,IF($BE$7-(38*$E88)=$G88,$L88,IF($BE$7-(39*$E88)=$G88,$L88,IF($BE$7-(40*$E88)=$G88,$L88,IF($BE$7-(41*$E88)=$G88,$L88,IF($BE$7-(42*$E88)=$G88,$L88,IF($BE$7-(43*$E88)=$G88,$L88,IF($BE$7-(44*$E88)=$G88,$L88,IF($BE$7-(45*$E88)=$G88,$L88,IF($BE$7-(46*$E88)=$G88,$L88,IF($BE$7-(47*$E88)=$G88,$L88,IF($BE$7-(48*$E88)=$G88,$L88,IF($BE$7-(49*$E88)=$G88,$L88,IF($BE$7-(50*$E88)=$G88,$L88,"")))))))))))))))))))))))))))))))))))))))))))))))))))</f>
        <v/>
      </c>
      <c r="BF88" s="62" t="str">
        <f t="shared" ref="BF88:BF172" si="147">IF($G88=$BF$7,$L88,IF($BF$7-$E88=$G88,$L88,IF($BF$7-(2*$E88)=$G88,$L88,IF($BF$7-(3*$E88)=$G88,$L88,IF($BF$7-(4*$E88)=$G88,$L88,IF($BF$7-(5*$E88)=$G88,$L88,IF($BF$7-(6*$E88)=$G88,$L88,IF($BF$7-(7*$E88)=$G88,$L88,IF($BF$7-(8*$E88)=$G88,$L88,IF($BF$7-(9*$E88)=$G88,$L88,IF($BF$7-(10*$E88)=$G88,$L88,IF($BF$7-(11*$E88)=$G88,$L88,IF($BF$7-(12*$E88)=$G88,$L88,IF($BF$7-(13*$E88)=$G88,$L88,IF($BF$7-(14*$E88)=$G88,$L88,IF($BF$7-(15*$E88)=$G88,$L88,IF($BF$7-(16*$E88)=$G88,$L88,IF($BF$7-(17*$E88)=$G88,$L88,IF($BF$7-(18*$E88)=$G88,$L88,IF($BF$7-(19*$E88)=$G88,$L88,IF($BF$7-(20*$E88)=$G88,$L88,IF($BF$7-(21*$E88)=$G88,$L88,IF($BF$7-(22*$E88)=$G88,$L88,IF($BF$7-(23*$E88)=$G88,$L88,IF($BF$7-(24*$E88)=$G88,$L88,IF($BF$7-(25*$E88)=$G88,$L88,IF($BF$7-(26*$E88)=$G88,$L88,IF($BF$7-(27*$E88)=$G88,$L88,IF($BF$7-(28*$E88)=$G88,$L88,IF($BF$7-(29*$E88)=$G88,$L88,IF($BF$7-(30*$E88)=$G88,$L88,IF($BF$7-(31*$E88)=$G88,$L88,IF($BF$7-(32*$E88)=$G88,$L88,IF($BF$7-(33*$E88)=$G88,$L88,IF($BF$7-(34*$E88)=$G88,$L88,IF($BF$7-(35*$E88)=$G88,$L88,IF($BF$7-(36*$E88)=$G88,$L88,IF($BF$7-(37*$E88)=$G88,$L88,IF($BF$7-(38*$E88)=$G88,$L88,IF($BF$7-(39*$E88)=$G88,$L88,IF($BF$7-(40*$E88)=$G88,$L88,IF($BF$7-(41*$E88)=$G88,$L88,IF($BF$7-(42*$E88)=$G88,$L88,IF($BF$7-(43*$E88)=$G88,$L88,IF($BF$7-(44*$E88)=$G88,$L88,IF($BF$7-(45*$E88)=$G88,$L88,IF($BF$7-(46*$E88)=$G88,$L88,IF($BF$7-(47*$E88)=$G88,$L88,IF($BF$7-(48*$E88)=$G88,$L88,IF($BF$7-(49*$E88)=$G88,$L88,IF($BF$7-(50*$E88)=$G88,$L88,"")))))))))))))))))))))))))))))))))))))))))))))))))))</f>
        <v/>
      </c>
      <c r="BG88" s="62" t="str">
        <f t="shared" ref="BG88:BG172" si="148">IF($G88=$BG$7,$L88,IF($BG$7-$E88=$G88,$L88,IF($BG$7-(2*$E88)=$G88,$L88,IF($BG$7-(3*$E88)=$G88,$L88,IF($BG$7-(4*$E88)=$G88,$L88,IF($BG$7-(5*$E88)=$G88,$L88,IF($BG$7-(6*$E88)=$G88,$L88,IF($BG$7-(7*$E88)=$G88,$L88,IF($BG$7-(8*$E88)=$G88,$L88,IF($BG$7-(9*$E88)=$G88,$L88,IF($BG$7-(10*$E88)=$G88,$L88,IF($BG$7-(11*$E88)=$G88,$L88,IF($BG$7-(12*$E88)=$G88,$L88,IF($BG$7-(13*$E88)=$G88,$L88,IF($BG$7-(14*$E88)=$G88,$L88,IF($BG$7-(15*$E88)=$G88,$L88,IF($BG$7-(16*$E88)=$G88,$L88,IF($BG$7-(17*$E88)=$G88,$L88,IF($BG$7-(18*$E88)=$G88,$L88,IF($BG$7-(19*$E88)=$G88,$L88,IF($BG$7-(20*$E88)=$G88,$L88,IF($BG$7-(21*$E88)=$G88,$L88,IF($BG$7-(22*$E88)=$G88,$L88,IF($BG$7-(23*$E88)=$G88,$L88,IF($BG$7-(24*$E88)=$G88,$L88,IF($BG$7-(25*$E88)=$G88,$L88,IF($BG$7-(26*$E88)=$G88,$L88,IF($BG$7-(27*$E88)=$G88,$L88,IF($BG$7-(28*$E88)=$G88,$L88,IF($BG$7-(29*$E88)=$G88,$L88,IF($BG$7-(30*$E88)=$G88,$L88,IF($BG$7-(31*$E88)=$G88,$L88,IF($BG$7-(32*$E88)=$G88,$L88,IF($BG$7-(33*$E88)=$G88,$L88,IF($BG$7-(34*$E88)=$G88,$L88,IF($BG$7-(35*$E88)=$G88,$L88,IF($BG$7-(36*$E88)=$G88,$L88,IF($BG$7-(37*$E88)=$G88,$L88,IF($BG$7-(38*$E88)=$G88,$L88,IF($BG$7-(39*$E88)=$G88,$L88,IF($BG$7-(40*$E88)=$G88,$L88,IF($BG$7-(41*$E88)=$G88,$L88,IF($BG$7-(42*$E88)=$G88,$L88,IF($BG$7-(43*$E88)=$G88,$L88,IF($BG$7-(44*$E88)=$G88,$L88,IF($BG$7-(45*$E88)=$G88,$L88,IF($BG$7-(46*$E88)=$G88,$L88,IF($BG$7-(47*$E88)=$G88,$L88,IF($BG$7-(48*$E88)=$G88,$L88,IF($BG$7-(49*$E88)=$G88,$L88,IF($BG$7-(50*$E88)=$G88,$L88,"")))))))))))))))))))))))))))))))))))))))))))))))))))</f>
        <v/>
      </c>
      <c r="BH88" s="62" t="str">
        <f t="shared" ref="BH88:BH172" si="149">IF($G88=$BH$7,$L88,IF($BH$7-$E88=$G88,$L88,IF($BH$7-(2*$E88)=$G88,$L88,IF($BH$7-(3*$E88)=$G88,$L88,IF($BH$7-(4*$E88)=$G88,$L88,IF($BH$7-(5*$E88)=$G88,$L88,IF($BH$7-(6*$E88)=$G88,$L88,IF($BH$7-(7*$E88)=$G88,$L88,IF($BH$7-(8*$E88)=$G88,$L88,IF($BH$7-(9*$E88)=$G88,$L88,IF($BH$7-(10*$E88)=$G88,$L88,IF($BH$7-(11*$E88)=$G88,$L88,IF($BH$7-(12*$E88)=$G88,$L88,IF($BH$7-(13*$E88)=$G88,$L88,IF($BH$7-(14*$E88)=$G88,$L88,IF($BH$7-(15*$E88)=$G88,$L88,IF($BH$7-(16*$E88)=$G88,$L88,IF($BH$7-(17*$E88)=$G88,$L88,IF($BH$7-(18*$E88)=$G88,$L88,IF($BH$7-(19*$E88)=$G88,$L88,IF($BH$7-(20*$E88)=$G88,$L88,IF($BH$7-(21*$E88)=$G88,$L88,IF($BH$7-(22*$E88)=$G88,$L88,IF($BH$7-(23*$E88)=$G88,$L88,IF($BH$7-(24*$E88)=$G88,$L88,IF($BH$7-(25*$E88)=$G88,$L88,IF($BH$7-(26*$E88)=$G88,$L88,IF($BH$7-(27*$E88)=$G88,$L88,IF($BH$7-(28*$E88)=$G88,$L88,IF($BH$7-(29*$E88)=$G88,$L88,IF($BH$7-(30*$E88)=$G88,$L88,IF($BH$7-(31*$E88)=$G88,$L88,IF($BH$7-(32*$E88)=$G88,$L88,IF($BH$7-(33*$E88)=$G88,$L88,IF($BH$7-(34*$E88)=$G88,$L88,IF($BH$7-(35*$E88)=$G88,$L88,IF($BH$7-(36*$E88)=$G88,$L88,IF($BH$7-(37*$E88)=$G88,$L88,IF($BH$7-(38*$E88)=$G88,$L88,IF($BH$7-(39*$E88)=$G88,$L88,IF($BH$7-(40*$E88)=$G88,$L88,IF($BH$7-(41*$E88)=$G88,$L88,IF($BH$7-(42*$E88)=$G88,$L88,IF($BH$7-(43*$E88)=$G88,$L88,IF($BH$7-(44*$E88)=$G88,$L88,IF($BH$7-(45*$E88)=$G88,$L88,IF($BH$7-(46*$E88)=$G88,$L88,IF($BH$7-(47*$E88)=$G88,$L88,IF($BH$7-(48*$E88)=$G88,$L88,IF($BH$7-(49*$E88)=$G88,$L88,IF($BH$7-(50*$E88)=$G88,$L88,"")))))))))))))))))))))))))))))))))))))))))))))))))))</f>
        <v/>
      </c>
      <c r="BI88" s="62" t="str">
        <f t="shared" ref="BI88:BI172" si="150">IF($G88=$BI$7,$L88,IF($BI$7-$E88=$G88,$L88,IF($BI$7-(2*$E88)=$G88,$L88,IF($BI$7-(3*$E88)=$G88,$L88,IF($BI$7-(4*$E88)=$G88,$L88,IF($BI$7-(5*$E88)=$G88,$L88,IF($BI$7-(6*$E88)=$G88,$L88,IF($BI$7-(7*$E88)=$G88,$L88,IF($BI$7-(8*$E88)=$G88,$L88,IF($BI$7-(9*$E88)=$G88,$L88,IF($BI$7-(10*$E88)=$G88,$L88,IF($BI$7-(11*$E88)=$G88,$L88,IF($BI$7-(12*$E88)=$G88,$L88,IF($BI$7-(13*$E88)=$G88,$L88,IF($BI$7-(14*$E88)=$G88,$L88,IF($BI$7-(15*$E88)=$G88,$L88,IF($BI$7-(16*$E88)=$G88,$L88,IF($BI$7-(17*$E88)=$G88,$L88,IF($BI$7-(18*$E88)=$G88,$L88,IF($BI$7-(19*$E88)=$G88,$L88,IF($BI$7-(20*$E88)=$G88,$L88,IF($BI$7-(21*$E88)=$G88,$L88,IF($BI$7-(22*$E88)=$G88,$L88,IF($BI$7-(23*$E88)=$G88,$L88,IF($BI$7-(24*$E88)=$G88,$L88,IF($BI$7-(25*$E88)=$G88,$L88,IF($BI$7-(26*$E88)=$G88,$L88,IF($BI$7-(27*$E88)=$G88,$L88,IF($BI$7-(28*$E88)=$G88,$L88,IF($BI$7-(29*$E88)=$G88,$L88,IF($BI$7-(30*$E88)=$G88,$L88,IF($BI$7-(31*$E88)=$G88,$L88,IF($BI$7-(32*$E88)=$G88,$L88,IF($BI$7-(33*$E88)=$G88,$L88,IF($BI$7-(34*$E88)=$G88,$L88,IF($BI$7-(35*$E88)=$G88,$L88,IF($BI$7-(36*$E88)=$G88,$L88,IF($BI$7-(37*$E88)=$G88,$L88,IF($BI$7-(38*$E88)=$G88,$L88,IF($BI$7-(39*$E88)=$G88,$L88,IF($BI$7-(40*$E88)=$G88,$L88,IF($BI$7-(41*$E88)=$G88,$L88,IF($BI$7-(42*$E88)=$G88,$L88,IF($BI$7-(43*$E88)=$G88,$L88,IF($BI$7-(44*$E88)=$G88,$L88,IF($BI$7-(45*$E88)=$G88,$L88,IF($BI$7-(46*$E88)=$G88,$L88,IF($BI$7-(47*$E88)=$G88,$L88,IF($BI$7-(48*$E88)=$G88,$L88,IF($BI$7-(49*$E88)=$G88,$L88,IF($BI$7-(50*$E88)=$G88,$L88,"")))))))))))))))))))))))))))))))))))))))))))))))))))</f>
        <v/>
      </c>
      <c r="BJ88" s="62" t="str">
        <f t="shared" ref="BJ88:BJ172" si="151">IF($G88=$BJ$7,$L88,IF($BJ$7-$E88=$G88,$L88,IF($BJ$7-(2*$E88)=$G88,$L88,IF($BJ$7-(3*$E88)=$G88,$L88,IF($BJ$7-(4*$E88)=$G88,$L88,IF($BJ$7-(5*$E88)=$G88,$L88,IF($BJ$7-(6*$E88)=$G88,$L88,IF($BJ$7-(7*$E88)=$G88,$L88,IF($BJ$7-(8*$E88)=$G88,$L88,IF($BJ$7-(9*$E88)=$G88,$L88,IF($BJ$7-(10*$E88)=$G88,$L88,IF($BJ$7-(11*$E88)=$G88,$L88,IF($BJ$7-(12*$E88)=$G88,$L88,IF($BJ$7-(13*$E88)=$G88,$L88,IF($BJ$7-(14*$E88)=$G88,$L88,IF($BJ$7-(15*$E88)=$G88,$L88,IF($BJ$7-(16*$E88)=$G88,$L88,IF($BJ$7-(17*$E88)=$G88,$L88,IF($BJ$7-(18*$E88)=$G88,$L88,IF($BJ$7-(19*$E88)=$G88,$L88,IF($BJ$7-(20*$E88)=$G88,$L88,IF($BJ$7-(21*$E88)=$G88,$L88,IF($BJ$7-(22*$E88)=$G88,$L88,IF($BJ$7-(23*$E88)=$G88,$L88,IF($BJ$7-(24*$E88)=$G88,$L88,IF($BJ$7-(25*$E88)=$G88,$L88,IF($BJ$7-(26*$E88)=$G88,$L88,IF($BJ$7-(27*$E88)=$G88,$L88,IF($BJ$7-(28*$E88)=$G88,$L88,IF($BJ$7-(29*$E88)=$G88,$L88,IF($BJ$7-(30*$E88)=$G88,$L88,IF($BJ$7-(31*$E88)=$G88,$L88,IF($BJ$7-(32*$E88)=$G88,$L88,IF($BJ$7-(33*$E88)=$G88,$L88,IF($BJ$7-(34*$E88)=$G88,$L88,IF($BJ$7-(35*$E88)=$G88,$L88,IF($BJ$7-(36*$E88)=$G88,$L88,IF($BJ$7-(37*$E88)=$G88,$L88,IF($BJ$7-(38*$E88)=$G88,$L88,IF($BJ$7-(39*$E88)=$G88,$L88,IF($BJ$7-(40*$E88)=$G88,$L88,IF($BJ$7-(41*$E88)=$G88,$L88,IF($BJ$7-(42*$E88)=$G88,$L88,IF($BJ$7-(43*$E88)=$G88,$L88,IF($BJ$7-(44*$E88)=$G88,$L88,IF($BJ$7-(45*$E88)=$G88,$L88,IF($BJ$7-(46*$E88)=$G88,$L88,IF($BJ$7-(47*$E88)=$G88,$L88,IF($BJ$7-(48*$E88)=$G88,$L88,IF($BJ$7-(49*$E88)=$G88,$L88,IF($BJ$7-(50*$E88)=$G88,$L88,"")))))))))))))))))))))))))))))))))))))))))))))))))))</f>
        <v/>
      </c>
      <c r="BK88" s="62" t="str">
        <f t="shared" ref="BK88:BK172" si="152">IF($G88=$BK$7,$L88,IF($BK$7-$E88=$G88,$L88,IF($BK$7-(2*$E88)=$G88,$L88,IF($BK$7-(3*$E88)=$G88,$L88,IF($BK$7-(4*$E88)=$G88,$L88,IF($BK$7-(5*$E88)=$G88,$L88,IF($BK$7-(6*$E88)=$G88,$L88,IF($BK$7-(7*$E88)=$G88,$L88,IF($BK$7-(8*$E88)=$G88,$L88,IF($BK$7-(9*$E88)=$G88,$L88,IF($BK$7-(10*$E88)=$G88,$L88,IF($BK$7-(11*$E88)=$G88,$L88,IF($BK$7-(12*$E88)=$G88,$L88,IF($BK$7-(13*$E88)=$G88,$L88,IF($BK$7-(14*$E88)=$G88,$L88,IF($BK$7-(15*$E88)=$G88,$L88,IF($BK$7-(16*$E88)=$G88,$L88,IF($BK$7-(17*$E88)=$G88,$L88,IF($BK$7-(18*$E88)=$G88,$L88,IF($BK$7-(19*$E88)=$G88,$L88,IF($BK$7-(20*$E88)=$G88,$L88,IF($BK$7-(21*$E88)=$G88,$L88,IF($BK$7-(22*$E88)=$G88,$L88,IF($BK$7-(23*$E88)=$G88,$L88,IF($BK$7-(24*$E88)=$G88,$L88,IF($BK$7-(25*$E88)=$G88,$L88,IF($BK$7-(26*$E88)=$G88,$L88,IF($BK$7-(27*$E88)=$G88,$L88,IF($BK$7-(28*$E88)=$G88,$L88,IF($BK$7-(29*$E88)=$G88,$L88,IF($BK$7-(30*$E88)=$G88,$L88,IF($BK$7-(31*$E88)=$G88,$L88,IF($BK$7-(32*$E88)=$G88,$L88,IF($BK$7-(33*$E88)=$G88,$L88,IF($BK$7-(34*$E88)=$G88,$L88,IF($BK$7-(35*$E88)=$G88,$L88,IF($BK$7-(36*$E88)=$G88,$L88,IF($BK$7-(37*$E88)=$G88,$L88,IF($BK$7-(38*$E88)=$G88,$L88,IF($BK$7-(39*$E88)=$G88,$L88,IF($BK$7-(40*$E88)=$G88,$L88,IF($BK$7-(41*$E88)=$G88,$L88,IF($BK$7-(42*$E88)=$G88,$L88,IF($BK$7-(43*$E88)=$G88,$L88,IF($BK$7-(44*$E88)=$G88,$L88,IF($BK$7-(45*$E88)=$G88,$L88,IF($BK$7-(46*$E88)=$G88,$L88,IF($BK$7-(47*$E88)=$G88,$L88,IF($BK$7-(48*$E88)=$G88,$L88,IF($BK$7-(49*$E88)=$G88,$L88,IF($BK$7-(50*$E88)=$G88,$L88,"")))))))))))))))))))))))))))))))))))))))))))))))))))</f>
        <v/>
      </c>
      <c r="BL88" s="62" t="str">
        <f t="shared" ref="BL88:BL172" si="153">IF($G88=$BL$7,$L88,IF($BL$7-$E88=$G88,$L88,IF($BL$7-(2*$E88)=$G88,$L88,IF($BL$7-(3*$E88)=$G88,$L88,IF($BL$7-(4*$E88)=$G88,$L88,IF($BL$7-(5*$E88)=$G88,$L88,IF($BL$7-(6*$E88)=$G88,$L88,IF($BL$7-(7*$E88)=$G88,$L88,IF($BL$7-(8*$E88)=$G88,$L88,IF($BL$7-(9*$E88)=$G88,$L88,IF($BL$7-(10*$E88)=$G88,$L88,IF($BL$7-(11*$E88)=$G88,$L88,IF($BL$7-(12*$E88)=$G88,$L88,IF($BL$7-(13*$E88)=$G88,$L88,IF($BL$7-(14*$E88)=$G88,$L88,IF($BL$7-(15*$E88)=$G88,$L88,IF($BL$7-(16*$E88)=$G88,$L88,IF($BL$7-(17*$E88)=$G88,$L88,IF($BL$7-(18*$E88)=$G88,$L88,IF($BL$7-(19*$E88)=$G88,$L88,IF($BL$7-(20*$E88)=$G88,$L88,IF($BL$7-(21*$E88)=$G88,$L88,IF($BL$7-(22*$E88)=$G88,$L88,IF($BL$7-(23*$E88)=$G88,$L88,IF($BL$7-(24*$E88)=$G88,$L88,IF($BL$7-(25*$E88)=$G88,$L88,IF($BL$7-(26*$E88)=$G88,$L88,IF($BL$7-(27*$E88)=$G88,$L88,IF($BL$7-(28*$E88)=$G88,$L88,IF($BL$7-(29*$E88)=$G88,$L88,IF($BL$7-(30*$E88)=$G88,$L88,IF($BL$7-(31*$E88)=$G88,$L88,IF($BL$7-(32*$E88)=$G88,$L88,IF($BL$7-(33*$E88)=$G88,$L88,IF($BL$7-(34*$E88)=$G88,$L88,IF($BL$7-(35*$E88)=$G88,$L88,IF($BL$7-(36*$E88)=$G88,$L88,IF($BL$7-(37*$E88)=$G88,$L88,IF($BL$7-(38*$E88)=$G88,$L88,IF($BL$7-(39*$E88)=$G88,$L88,IF($BL$7-(40*$E88)=$G88,$L88,IF($BL$7-(41*$E88)=$G88,$L88,IF($BL$7-(42*$E88)=$G88,$L88,IF($BL$7-(43*$E88)=$G88,$L88,IF($BL$7-(44*$E88)=$G88,$L88,IF($BL$7-(45*$E88)=$G88,$L88,IF($BL$7-(46*$E88)=$G88,$L88,IF($BL$7-(47*$E88)=$G88,$L88,IF($BL$7-(48*$E88)=$G88,$L88,IF($BL$7-(49*$E88)=$G88,$L88,IF($BL$7-(50*$E88)=$G88,$L88,"")))))))))))))))))))))))))))))))))))))))))))))))))))</f>
        <v/>
      </c>
      <c r="BM88" s="64" t="str">
        <f t="shared" ref="BM88:BM172" si="154">IF($G88=$BM$7,$L88,IF($BM$7-$E88=$G88,$L88,IF($BM$7-(2*$E88)=$G88,$L88,IF($BM$7-(3*$E88)=$G88,$L88,IF($BM$7-(4*$E88)=$G88,$L88,IF($BM$7-(5*$E88)=$G88,$L88,IF($BM$7-(6*$E88)=$G88,$L88,IF($BM$7-(7*$E88)=$G88,$L88,IF($BM$7-(8*$E88)=$G88,$L88,IF($BM$7-(9*$E88)=$G88,$L88,IF($BM$7-(10*$E88)=$G88,$L88,IF($BM$7-(11*$E88)=$G88,$L88,IF($BM$7-(12*$E88)=$G88,$L88,IF($BM$7-(13*$E88)=$G88,$L88,IF($BM$7-(14*$E88)=$G88,$L88,IF($BM$7-(15*$E88)=$G88,$L88,IF($BM$7-(16*$E88)=$G88,$L88,IF($BM$7-(17*$E88)=$G88,$L88,IF($BM$7-(18*$E88)=$G88,$L88,IF($BM$7-(19*$E88)=$G88,$L88,IF($BM$7-(20*$E88)=$G88,$L88,IF($BM$7-(21*$E88)=$G88,$L88,IF($BM$7-(22*$E88)=$G88,$L88,IF($BM$7-(23*$E88)=$G88,$L88,IF($BM$7-(24*$E88)=$G88,$L88,IF($BM$7-(25*$E88)=$G88,$L88,IF($BM$7-(26*$E88)=$G88,$L88,IF($BM$7-(27*$E88)=$G88,$L88,IF($BM$7-(28*$E88)=$G88,$L88,IF($BM$7-(29*$E88)=$G88,$L88,IF($BM$7-(30*$E88)=$G88,$L88,IF($BM$7-(31*$E88)=$G88,$L88,IF($BM$7-(32*$E88)=$G88,$L88,IF($BM$7-(33*$E88)=$G88,$L88,IF($BM$7-(34*$E88)=$G88,$L88,IF($BM$7-(35*$E88)=$G88,$L88,IF($BM$7-(36*$E88)=$G88,$L88,IF($BM$7-(37*$E88)=$G88,$L88,IF($BM$7-(38*$E88)=$G88,$L88,IF($BM$7-(39*$E88)=$G88,$L88,IF($BM$7-(40*$E88)=$G88,$L88,IF($BM$7-(41*$E88)=$G88,$L88,IF($BM$7-(42*$E88)=$G88,$L88,IF($BM$7-(43*$E88)=$G88,$L88,IF($BM$7-(44*$E88)=$G88,$L88,IF($BM$7-(45*$E88)=$G88,$L88,IF($BM$7-(46*$E88)=$G88,$L88,IF($BM$7-(47*$E88)=$G88,$L88,IF($BM$7-(48*$E88)=$G88,$L88,IF($BM$7-(49*$E88)=$G88,$L88,IF($BM$7-(50*$E88)=$G88,$L88,"")))))))))))))))))))))))))))))))))))))))))))))))))))</f>
        <v/>
      </c>
    </row>
    <row r="89" spans="1:65" x14ac:dyDescent="0.2">
      <c r="A89" s="37"/>
      <c r="B89" s="38" t="s">
        <v>48</v>
      </c>
      <c r="C89" s="87" t="s">
        <v>79</v>
      </c>
      <c r="D89" s="80" t="s">
        <v>232</v>
      </c>
      <c r="E89" s="39" t="str">
        <f>IF(D89=Garage!C3,"20",IF(D89=Garage!C4,"40",IF(D89=Garage!C5,"40",IF(D89=Garage!C6,"40",IF(D89=Garage!C7,"40",IF(D89=Garage!C8,"40",IF(D89=Garage!C9,"40",IF(D89=Garage!C10,"40",IF(D89=Garage!C11,"40",IF(D89=Garage!C12,"40",IF(D89=Garage!C13,"40","0")))))))))))</f>
        <v>40</v>
      </c>
      <c r="F89" s="40">
        <v>2020</v>
      </c>
      <c r="G89" s="102">
        <f t="shared" si="102"/>
        <v>2060</v>
      </c>
      <c r="H89" s="97" t="s">
        <v>20</v>
      </c>
      <c r="I89" s="97">
        <v>61</v>
      </c>
      <c r="J89" s="98" t="str">
        <f>IF(D89=Garage!C3,"25971",IF(D89=Garage!C4,"25511",IF(D89=Garage!C5,"25531",IF(D89=Garage!C6,"25541",IF(D89=Garage!C7,"25564",IF(D89=Garage!C8,"25574",IF(D89=Garage!C9,"25611",IF(D89=Garage!C10,"25631",IF(D89=Garage!C11,"25641",IF(D89=Garage!C12,"25664",IF(D89=Garage!C13,"25674","")))))))))))</f>
        <v>25511</v>
      </c>
      <c r="K89" s="99" t="str">
        <f>IF(D89=Garage!C3,"17580",IF(D89=Garage!C4,"15910",IF(D89=Garage!C5,"19370",IF(D89=Garage!C6,"22590",IF(D89=Garage!C7,"4570",IF(D89=Garage!C8,"5210",IF(D89=Garage!C9,"16510",IF(D89=Garage!C10,"20930",IF(D89=Garage!C11,"25220",IF(D89=Garage!C12,"4880",IF(D89=Garage!C13,"5150","0")))))))))))</f>
        <v>15910</v>
      </c>
      <c r="L89" s="97">
        <f t="shared" si="103"/>
        <v>970.51</v>
      </c>
      <c r="M89" s="97"/>
      <c r="O89" s="61" t="str">
        <f t="shared" si="104"/>
        <v/>
      </c>
      <c r="P89" s="62" t="str">
        <f t="shared" si="105"/>
        <v/>
      </c>
      <c r="Q89" s="62" t="str">
        <f t="shared" si="106"/>
        <v/>
      </c>
      <c r="R89" s="62" t="str">
        <f t="shared" si="107"/>
        <v/>
      </c>
      <c r="S89" s="62" t="str">
        <f t="shared" si="108"/>
        <v/>
      </c>
      <c r="T89" s="62" t="str">
        <f t="shared" si="109"/>
        <v/>
      </c>
      <c r="U89" s="62" t="str">
        <f t="shared" si="110"/>
        <v/>
      </c>
      <c r="V89" s="62" t="str">
        <f t="shared" si="111"/>
        <v/>
      </c>
      <c r="W89" s="62" t="str">
        <f t="shared" si="112"/>
        <v/>
      </c>
      <c r="X89" s="62" t="str">
        <f t="shared" si="113"/>
        <v/>
      </c>
      <c r="Y89" s="62" t="str">
        <f t="shared" si="114"/>
        <v/>
      </c>
      <c r="Z89" s="62" t="str">
        <f t="shared" si="115"/>
        <v/>
      </c>
      <c r="AA89" s="62" t="str">
        <f t="shared" si="116"/>
        <v/>
      </c>
      <c r="AB89" s="62" t="str">
        <f t="shared" si="117"/>
        <v/>
      </c>
      <c r="AC89" s="62" t="str">
        <f t="shared" si="118"/>
        <v/>
      </c>
      <c r="AD89" s="62" t="str">
        <f t="shared" si="119"/>
        <v/>
      </c>
      <c r="AE89" s="62" t="str">
        <f t="shared" si="120"/>
        <v/>
      </c>
      <c r="AF89" s="62" t="str">
        <f t="shared" si="121"/>
        <v/>
      </c>
      <c r="AG89" s="62" t="str">
        <f t="shared" si="122"/>
        <v/>
      </c>
      <c r="AH89" s="62" t="str">
        <f t="shared" si="123"/>
        <v/>
      </c>
      <c r="AI89" s="62" t="str">
        <f t="shared" si="124"/>
        <v/>
      </c>
      <c r="AJ89" s="63" t="str">
        <f t="shared" si="125"/>
        <v/>
      </c>
      <c r="AK89" s="62" t="str">
        <f t="shared" si="126"/>
        <v/>
      </c>
      <c r="AL89" s="62" t="str">
        <f t="shared" si="127"/>
        <v/>
      </c>
      <c r="AM89" s="62" t="str">
        <f t="shared" si="128"/>
        <v/>
      </c>
      <c r="AN89" s="63" t="str">
        <f t="shared" si="129"/>
        <v/>
      </c>
      <c r="AO89" s="62" t="str">
        <f t="shared" si="130"/>
        <v/>
      </c>
      <c r="AP89" s="62" t="str">
        <f t="shared" si="131"/>
        <v/>
      </c>
      <c r="AQ89" s="62" t="str">
        <f t="shared" si="132"/>
        <v/>
      </c>
      <c r="AR89" s="62" t="str">
        <f t="shared" si="133"/>
        <v/>
      </c>
      <c r="AS89" s="62" t="str">
        <f t="shared" si="134"/>
        <v/>
      </c>
      <c r="AT89" s="62" t="str">
        <f t="shared" si="135"/>
        <v/>
      </c>
      <c r="AU89" s="62" t="str">
        <f t="shared" si="136"/>
        <v/>
      </c>
      <c r="AV89" s="62" t="str">
        <f t="shared" si="137"/>
        <v/>
      </c>
      <c r="AW89" s="62" t="str">
        <f t="shared" si="138"/>
        <v/>
      </c>
      <c r="AX89" s="62" t="str">
        <f t="shared" si="139"/>
        <v/>
      </c>
      <c r="AY89" s="62">
        <f t="shared" si="140"/>
        <v>970.51</v>
      </c>
      <c r="AZ89" s="62" t="str">
        <f t="shared" si="141"/>
        <v/>
      </c>
      <c r="BA89" s="62" t="str">
        <f t="shared" si="142"/>
        <v/>
      </c>
      <c r="BB89" s="62" t="str">
        <f t="shared" si="143"/>
        <v/>
      </c>
      <c r="BC89" s="62" t="str">
        <f t="shared" si="144"/>
        <v/>
      </c>
      <c r="BD89" s="62" t="str">
        <f t="shared" si="145"/>
        <v/>
      </c>
      <c r="BE89" s="62" t="str">
        <f t="shared" si="146"/>
        <v/>
      </c>
      <c r="BF89" s="62" t="str">
        <f t="shared" si="147"/>
        <v/>
      </c>
      <c r="BG89" s="62" t="str">
        <f t="shared" si="148"/>
        <v/>
      </c>
      <c r="BH89" s="62" t="str">
        <f t="shared" si="149"/>
        <v/>
      </c>
      <c r="BI89" s="62" t="str">
        <f t="shared" si="150"/>
        <v/>
      </c>
      <c r="BJ89" s="62" t="str">
        <f t="shared" si="151"/>
        <v/>
      </c>
      <c r="BK89" s="62" t="str">
        <f t="shared" si="152"/>
        <v/>
      </c>
      <c r="BL89" s="62" t="str">
        <f t="shared" si="153"/>
        <v/>
      </c>
      <c r="BM89" s="64" t="str">
        <f t="shared" si="154"/>
        <v/>
      </c>
    </row>
    <row r="90" spans="1:65" x14ac:dyDescent="0.2">
      <c r="A90" s="37"/>
      <c r="B90" s="38" t="s">
        <v>54</v>
      </c>
      <c r="C90" s="87" t="s">
        <v>63</v>
      </c>
      <c r="D90" s="80" t="s">
        <v>273</v>
      </c>
      <c r="E90" s="39">
        <v>25</v>
      </c>
      <c r="F90" s="40">
        <v>2022</v>
      </c>
      <c r="G90" s="102">
        <f t="shared" si="102"/>
        <v>2047</v>
      </c>
      <c r="H90" s="97" t="s">
        <v>20</v>
      </c>
      <c r="I90" s="97">
        <v>61</v>
      </c>
      <c r="J90" s="98" t="str">
        <f>IF(D90=Garage!D3,"63611",IF(D90=Garage!D4,"63613",IF(D90=Garage!D5,"63621",IF(D90=Garage!D6,"63622",IF(D90=Garage!D7,"63623",IF(D90=Garage!D8,"63624",IF(D90=Garage!D9,"63626",IF(D90=Garage!D10,"63671",IF(D90=Garage!D11,"63673",IF(D90=Garage!D12,"63691",IF(D90=Garage!D13,"63694","")))))))))))</f>
        <v>63671</v>
      </c>
      <c r="K90" s="99" t="str">
        <f>IF(D90=Garage!D3,"580",IF(D90=Garage!D4,"870",IF(D90=Garage!D5,"2740",IF(D90=Garage!D6,"4060",IF(D90=Garage!D7,"2670",IF(D90=Garage!D8,"3430",IF(D90=Garage!D9,"3610",IF(D90=Garage!D10,"1950",IF(D90=Garage!D11,"2810",IF(D90=Garage!D12,"3390",IF(D90=Garage!D13,"4210","0")))))))))))</f>
        <v>1950</v>
      </c>
      <c r="L90" s="97">
        <f t="shared" si="103"/>
        <v>118.95</v>
      </c>
      <c r="M90" s="97"/>
      <c r="O90" s="61" t="str">
        <f t="shared" si="104"/>
        <v/>
      </c>
      <c r="P90" s="62" t="str">
        <f t="shared" si="105"/>
        <v/>
      </c>
      <c r="Q90" s="62" t="str">
        <f t="shared" si="106"/>
        <v/>
      </c>
      <c r="R90" s="62" t="str">
        <f t="shared" si="107"/>
        <v/>
      </c>
      <c r="S90" s="62" t="str">
        <f t="shared" si="108"/>
        <v/>
      </c>
      <c r="T90" s="62" t="str">
        <f t="shared" si="109"/>
        <v/>
      </c>
      <c r="U90" s="62" t="str">
        <f t="shared" si="110"/>
        <v/>
      </c>
      <c r="V90" s="62" t="str">
        <f t="shared" si="111"/>
        <v/>
      </c>
      <c r="W90" s="62" t="str">
        <f t="shared" si="112"/>
        <v/>
      </c>
      <c r="X90" s="62" t="str">
        <f t="shared" si="113"/>
        <v/>
      </c>
      <c r="Y90" s="62" t="str">
        <f t="shared" si="114"/>
        <v/>
      </c>
      <c r="Z90" s="62" t="str">
        <f t="shared" si="115"/>
        <v/>
      </c>
      <c r="AA90" s="62" t="str">
        <f t="shared" si="116"/>
        <v/>
      </c>
      <c r="AB90" s="62" t="str">
        <f t="shared" si="117"/>
        <v/>
      </c>
      <c r="AC90" s="62" t="str">
        <f t="shared" si="118"/>
        <v/>
      </c>
      <c r="AD90" s="62" t="str">
        <f t="shared" si="119"/>
        <v/>
      </c>
      <c r="AE90" s="62" t="str">
        <f t="shared" si="120"/>
        <v/>
      </c>
      <c r="AF90" s="62" t="str">
        <f t="shared" si="121"/>
        <v/>
      </c>
      <c r="AG90" s="62" t="str">
        <f t="shared" si="122"/>
        <v/>
      </c>
      <c r="AH90" s="62" t="str">
        <f t="shared" si="123"/>
        <v/>
      </c>
      <c r="AI90" s="62" t="str">
        <f t="shared" si="124"/>
        <v/>
      </c>
      <c r="AJ90" s="63" t="str">
        <f t="shared" si="125"/>
        <v/>
      </c>
      <c r="AK90" s="62" t="str">
        <f t="shared" si="126"/>
        <v/>
      </c>
      <c r="AL90" s="62">
        <f t="shared" si="127"/>
        <v>118.95</v>
      </c>
      <c r="AM90" s="62" t="str">
        <f t="shared" si="128"/>
        <v/>
      </c>
      <c r="AN90" s="63" t="str">
        <f t="shared" si="129"/>
        <v/>
      </c>
      <c r="AO90" s="62" t="str">
        <f t="shared" si="130"/>
        <v/>
      </c>
      <c r="AP90" s="62" t="str">
        <f t="shared" si="131"/>
        <v/>
      </c>
      <c r="AQ90" s="62" t="str">
        <f t="shared" si="132"/>
        <v/>
      </c>
      <c r="AR90" s="62" t="str">
        <f t="shared" si="133"/>
        <v/>
      </c>
      <c r="AS90" s="62" t="str">
        <f t="shared" si="134"/>
        <v/>
      </c>
      <c r="AT90" s="62" t="str">
        <f t="shared" si="135"/>
        <v/>
      </c>
      <c r="AU90" s="62" t="str">
        <f t="shared" si="136"/>
        <v/>
      </c>
      <c r="AV90" s="62" t="str">
        <f t="shared" si="137"/>
        <v/>
      </c>
      <c r="AW90" s="62" t="str">
        <f t="shared" si="138"/>
        <v/>
      </c>
      <c r="AX90" s="62" t="str">
        <f t="shared" si="139"/>
        <v/>
      </c>
      <c r="AY90" s="62" t="str">
        <f t="shared" si="140"/>
        <v/>
      </c>
      <c r="AZ90" s="62" t="str">
        <f t="shared" si="141"/>
        <v/>
      </c>
      <c r="BA90" s="62" t="str">
        <f t="shared" si="142"/>
        <v/>
      </c>
      <c r="BB90" s="62" t="str">
        <f t="shared" si="143"/>
        <v/>
      </c>
      <c r="BC90" s="62" t="str">
        <f t="shared" si="144"/>
        <v/>
      </c>
      <c r="BD90" s="62" t="str">
        <f t="shared" si="145"/>
        <v/>
      </c>
      <c r="BE90" s="62" t="str">
        <f t="shared" si="146"/>
        <v/>
      </c>
      <c r="BF90" s="62" t="str">
        <f t="shared" si="147"/>
        <v/>
      </c>
      <c r="BG90" s="62" t="str">
        <f t="shared" si="148"/>
        <v/>
      </c>
      <c r="BH90" s="62" t="str">
        <f t="shared" si="149"/>
        <v/>
      </c>
      <c r="BI90" s="62" t="str">
        <f t="shared" si="150"/>
        <v/>
      </c>
      <c r="BJ90" s="62" t="str">
        <f t="shared" si="151"/>
        <v/>
      </c>
      <c r="BK90" s="62">
        <f t="shared" si="152"/>
        <v>118.95</v>
      </c>
      <c r="BL90" s="62" t="str">
        <f t="shared" si="153"/>
        <v/>
      </c>
      <c r="BM90" s="64" t="str">
        <f t="shared" si="154"/>
        <v/>
      </c>
    </row>
    <row r="91" spans="1:65" hidden="1" x14ac:dyDescent="0.2">
      <c r="A91" s="37"/>
      <c r="B91" s="38"/>
      <c r="C91" s="87"/>
      <c r="D91" s="80"/>
      <c r="E91" s="39"/>
      <c r="F91" s="40"/>
      <c r="G91" s="101">
        <f t="shared" si="102"/>
        <v>0</v>
      </c>
      <c r="H91" s="41"/>
      <c r="I91" s="41"/>
      <c r="J91" s="71"/>
      <c r="K91" s="76"/>
      <c r="L91" s="41">
        <f t="shared" si="103"/>
        <v>0</v>
      </c>
      <c r="M91" s="41"/>
      <c r="O91" s="61" t="str">
        <f t="shared" si="104"/>
        <v/>
      </c>
      <c r="P91" s="62" t="str">
        <f t="shared" si="105"/>
        <v/>
      </c>
      <c r="Q91" s="62" t="str">
        <f t="shared" si="106"/>
        <v/>
      </c>
      <c r="R91" s="62" t="str">
        <f t="shared" si="107"/>
        <v/>
      </c>
      <c r="S91" s="62" t="str">
        <f t="shared" si="108"/>
        <v/>
      </c>
      <c r="T91" s="62" t="str">
        <f t="shared" si="109"/>
        <v/>
      </c>
      <c r="U91" s="62" t="str">
        <f t="shared" si="110"/>
        <v/>
      </c>
      <c r="V91" s="62" t="str">
        <f t="shared" si="111"/>
        <v/>
      </c>
      <c r="W91" s="62" t="str">
        <f t="shared" si="112"/>
        <v/>
      </c>
      <c r="X91" s="62" t="str">
        <f t="shared" si="113"/>
        <v/>
      </c>
      <c r="Y91" s="62" t="str">
        <f t="shared" si="114"/>
        <v/>
      </c>
      <c r="Z91" s="62" t="str">
        <f t="shared" si="115"/>
        <v/>
      </c>
      <c r="AA91" s="62" t="str">
        <f t="shared" si="116"/>
        <v/>
      </c>
      <c r="AB91" s="62" t="str">
        <f t="shared" si="117"/>
        <v/>
      </c>
      <c r="AC91" s="62" t="str">
        <f t="shared" si="118"/>
        <v/>
      </c>
      <c r="AD91" s="62" t="str">
        <f t="shared" si="119"/>
        <v/>
      </c>
      <c r="AE91" s="62" t="str">
        <f t="shared" si="120"/>
        <v/>
      </c>
      <c r="AF91" s="62" t="str">
        <f t="shared" si="121"/>
        <v/>
      </c>
      <c r="AG91" s="62" t="str">
        <f t="shared" si="122"/>
        <v/>
      </c>
      <c r="AH91" s="62" t="str">
        <f t="shared" si="123"/>
        <v/>
      </c>
      <c r="AI91" s="62" t="str">
        <f t="shared" si="124"/>
        <v/>
      </c>
      <c r="AJ91" s="63" t="str">
        <f t="shared" si="125"/>
        <v/>
      </c>
      <c r="AK91" s="62" t="str">
        <f t="shared" si="126"/>
        <v/>
      </c>
      <c r="AL91" s="62" t="str">
        <f t="shared" si="127"/>
        <v/>
      </c>
      <c r="AM91" s="62" t="str">
        <f t="shared" si="128"/>
        <v/>
      </c>
      <c r="AN91" s="63" t="str">
        <f t="shared" si="129"/>
        <v/>
      </c>
      <c r="AO91" s="62" t="str">
        <f t="shared" si="130"/>
        <v/>
      </c>
      <c r="AP91" s="62" t="str">
        <f t="shared" si="131"/>
        <v/>
      </c>
      <c r="AQ91" s="62" t="str">
        <f t="shared" si="132"/>
        <v/>
      </c>
      <c r="AR91" s="62" t="str">
        <f t="shared" si="133"/>
        <v/>
      </c>
      <c r="AS91" s="62" t="str">
        <f t="shared" si="134"/>
        <v/>
      </c>
      <c r="AT91" s="62" t="str">
        <f t="shared" si="135"/>
        <v/>
      </c>
      <c r="AU91" s="62" t="str">
        <f t="shared" si="136"/>
        <v/>
      </c>
      <c r="AV91" s="62" t="str">
        <f t="shared" si="137"/>
        <v/>
      </c>
      <c r="AW91" s="62" t="str">
        <f t="shared" si="138"/>
        <v/>
      </c>
      <c r="AX91" s="62" t="str">
        <f t="shared" si="139"/>
        <v/>
      </c>
      <c r="AY91" s="62" t="str">
        <f t="shared" si="140"/>
        <v/>
      </c>
      <c r="AZ91" s="62" t="str">
        <f t="shared" si="141"/>
        <v/>
      </c>
      <c r="BA91" s="62" t="str">
        <f t="shared" si="142"/>
        <v/>
      </c>
      <c r="BB91" s="62" t="str">
        <f t="shared" si="143"/>
        <v/>
      </c>
      <c r="BC91" s="62" t="str">
        <f t="shared" si="144"/>
        <v/>
      </c>
      <c r="BD91" s="62" t="str">
        <f t="shared" si="145"/>
        <v/>
      </c>
      <c r="BE91" s="62" t="str">
        <f t="shared" si="146"/>
        <v/>
      </c>
      <c r="BF91" s="62" t="str">
        <f t="shared" si="147"/>
        <v/>
      </c>
      <c r="BG91" s="62" t="str">
        <f t="shared" si="148"/>
        <v/>
      </c>
      <c r="BH91" s="62" t="str">
        <f t="shared" si="149"/>
        <v/>
      </c>
      <c r="BI91" s="62" t="str">
        <f t="shared" si="150"/>
        <v/>
      </c>
      <c r="BJ91" s="62" t="str">
        <f t="shared" si="151"/>
        <v/>
      </c>
      <c r="BK91" s="62" t="str">
        <f t="shared" si="152"/>
        <v/>
      </c>
      <c r="BL91" s="62" t="str">
        <f t="shared" si="153"/>
        <v/>
      </c>
      <c r="BM91" s="64" t="str">
        <f t="shared" si="154"/>
        <v/>
      </c>
    </row>
    <row r="92" spans="1:65" hidden="1" x14ac:dyDescent="0.2">
      <c r="A92" s="37"/>
      <c r="B92" s="38"/>
      <c r="C92" s="87"/>
      <c r="D92" s="80"/>
      <c r="E92" s="39"/>
      <c r="F92" s="40"/>
      <c r="G92" s="101">
        <f t="shared" si="102"/>
        <v>0</v>
      </c>
      <c r="H92" s="41"/>
      <c r="I92" s="41"/>
      <c r="J92" s="71"/>
      <c r="K92" s="76"/>
      <c r="L92" s="41">
        <f t="shared" si="103"/>
        <v>0</v>
      </c>
      <c r="M92" s="41"/>
      <c r="O92" s="61" t="str">
        <f t="shared" si="104"/>
        <v/>
      </c>
      <c r="P92" s="62" t="str">
        <f t="shared" si="105"/>
        <v/>
      </c>
      <c r="Q92" s="62" t="str">
        <f t="shared" si="106"/>
        <v/>
      </c>
      <c r="R92" s="62" t="str">
        <f t="shared" si="107"/>
        <v/>
      </c>
      <c r="S92" s="62" t="str">
        <f t="shared" si="108"/>
        <v/>
      </c>
      <c r="T92" s="62" t="str">
        <f t="shared" si="109"/>
        <v/>
      </c>
      <c r="U92" s="62" t="str">
        <f t="shared" si="110"/>
        <v/>
      </c>
      <c r="V92" s="62" t="str">
        <f t="shared" si="111"/>
        <v/>
      </c>
      <c r="W92" s="62" t="str">
        <f t="shared" si="112"/>
        <v/>
      </c>
      <c r="X92" s="62" t="str">
        <f t="shared" si="113"/>
        <v/>
      </c>
      <c r="Y92" s="62" t="str">
        <f t="shared" si="114"/>
        <v/>
      </c>
      <c r="Z92" s="62" t="str">
        <f t="shared" si="115"/>
        <v/>
      </c>
      <c r="AA92" s="62" t="str">
        <f t="shared" si="116"/>
        <v/>
      </c>
      <c r="AB92" s="62" t="str">
        <f t="shared" si="117"/>
        <v/>
      </c>
      <c r="AC92" s="62" t="str">
        <f t="shared" si="118"/>
        <v/>
      </c>
      <c r="AD92" s="62" t="str">
        <f t="shared" si="119"/>
        <v/>
      </c>
      <c r="AE92" s="62" t="str">
        <f t="shared" si="120"/>
        <v/>
      </c>
      <c r="AF92" s="62" t="str">
        <f t="shared" si="121"/>
        <v/>
      </c>
      <c r="AG92" s="62" t="str">
        <f t="shared" si="122"/>
        <v/>
      </c>
      <c r="AH92" s="62" t="str">
        <f t="shared" si="123"/>
        <v/>
      </c>
      <c r="AI92" s="62" t="str">
        <f t="shared" si="124"/>
        <v/>
      </c>
      <c r="AJ92" s="63" t="str">
        <f t="shared" si="125"/>
        <v/>
      </c>
      <c r="AK92" s="62" t="str">
        <f t="shared" si="126"/>
        <v/>
      </c>
      <c r="AL92" s="62" t="str">
        <f t="shared" si="127"/>
        <v/>
      </c>
      <c r="AM92" s="62" t="str">
        <f t="shared" si="128"/>
        <v/>
      </c>
      <c r="AN92" s="63" t="str">
        <f t="shared" si="129"/>
        <v/>
      </c>
      <c r="AO92" s="62" t="str">
        <f t="shared" si="130"/>
        <v/>
      </c>
      <c r="AP92" s="62" t="str">
        <f t="shared" si="131"/>
        <v/>
      </c>
      <c r="AQ92" s="62" t="str">
        <f t="shared" si="132"/>
        <v/>
      </c>
      <c r="AR92" s="62" t="str">
        <f t="shared" si="133"/>
        <v/>
      </c>
      <c r="AS92" s="62" t="str">
        <f t="shared" si="134"/>
        <v/>
      </c>
      <c r="AT92" s="62" t="str">
        <f t="shared" si="135"/>
        <v/>
      </c>
      <c r="AU92" s="62" t="str">
        <f t="shared" si="136"/>
        <v/>
      </c>
      <c r="AV92" s="62" t="str">
        <f t="shared" si="137"/>
        <v/>
      </c>
      <c r="AW92" s="62" t="str">
        <f t="shared" si="138"/>
        <v/>
      </c>
      <c r="AX92" s="62" t="str">
        <f t="shared" si="139"/>
        <v/>
      </c>
      <c r="AY92" s="62" t="str">
        <f t="shared" si="140"/>
        <v/>
      </c>
      <c r="AZ92" s="62" t="str">
        <f t="shared" si="141"/>
        <v/>
      </c>
      <c r="BA92" s="62" t="str">
        <f t="shared" si="142"/>
        <v/>
      </c>
      <c r="BB92" s="62" t="str">
        <f t="shared" si="143"/>
        <v/>
      </c>
      <c r="BC92" s="62" t="str">
        <f t="shared" si="144"/>
        <v/>
      </c>
      <c r="BD92" s="62" t="str">
        <f t="shared" si="145"/>
        <v/>
      </c>
      <c r="BE92" s="62" t="str">
        <f t="shared" si="146"/>
        <v/>
      </c>
      <c r="BF92" s="62" t="str">
        <f t="shared" si="147"/>
        <v/>
      </c>
      <c r="BG92" s="62" t="str">
        <f t="shared" si="148"/>
        <v/>
      </c>
      <c r="BH92" s="62" t="str">
        <f t="shared" si="149"/>
        <v/>
      </c>
      <c r="BI92" s="62" t="str">
        <f t="shared" si="150"/>
        <v/>
      </c>
      <c r="BJ92" s="62" t="str">
        <f t="shared" si="151"/>
        <v/>
      </c>
      <c r="BK92" s="62" t="str">
        <f t="shared" si="152"/>
        <v/>
      </c>
      <c r="BL92" s="62" t="str">
        <f t="shared" si="153"/>
        <v/>
      </c>
      <c r="BM92" s="64" t="str">
        <f t="shared" si="154"/>
        <v/>
      </c>
    </row>
    <row r="93" spans="1:65" hidden="1" x14ac:dyDescent="0.2">
      <c r="A93" s="37"/>
      <c r="B93" s="38"/>
      <c r="C93" s="87"/>
      <c r="D93" s="80"/>
      <c r="E93" s="39"/>
      <c r="F93" s="40"/>
      <c r="G93" s="101">
        <f t="shared" si="102"/>
        <v>0</v>
      </c>
      <c r="H93" s="41"/>
      <c r="I93" s="41"/>
      <c r="J93" s="71"/>
      <c r="K93" s="76"/>
      <c r="L93" s="41">
        <f t="shared" si="103"/>
        <v>0</v>
      </c>
      <c r="M93" s="41"/>
      <c r="O93" s="61" t="str">
        <f t="shared" si="104"/>
        <v/>
      </c>
      <c r="P93" s="62" t="str">
        <f t="shared" si="105"/>
        <v/>
      </c>
      <c r="Q93" s="62" t="str">
        <f t="shared" si="106"/>
        <v/>
      </c>
      <c r="R93" s="62" t="str">
        <f t="shared" si="107"/>
        <v/>
      </c>
      <c r="S93" s="62" t="str">
        <f t="shared" si="108"/>
        <v/>
      </c>
      <c r="T93" s="62" t="str">
        <f t="shared" si="109"/>
        <v/>
      </c>
      <c r="U93" s="62" t="str">
        <f t="shared" si="110"/>
        <v/>
      </c>
      <c r="V93" s="62" t="str">
        <f t="shared" si="111"/>
        <v/>
      </c>
      <c r="W93" s="62" t="str">
        <f t="shared" si="112"/>
        <v/>
      </c>
      <c r="X93" s="62" t="str">
        <f t="shared" si="113"/>
        <v/>
      </c>
      <c r="Y93" s="62" t="str">
        <f t="shared" si="114"/>
        <v/>
      </c>
      <c r="Z93" s="62" t="str">
        <f t="shared" si="115"/>
        <v/>
      </c>
      <c r="AA93" s="62" t="str">
        <f t="shared" si="116"/>
        <v/>
      </c>
      <c r="AB93" s="62" t="str">
        <f t="shared" si="117"/>
        <v/>
      </c>
      <c r="AC93" s="62" t="str">
        <f t="shared" si="118"/>
        <v/>
      </c>
      <c r="AD93" s="62" t="str">
        <f t="shared" si="119"/>
        <v/>
      </c>
      <c r="AE93" s="62" t="str">
        <f t="shared" si="120"/>
        <v/>
      </c>
      <c r="AF93" s="62" t="str">
        <f t="shared" si="121"/>
        <v/>
      </c>
      <c r="AG93" s="62" t="str">
        <f t="shared" si="122"/>
        <v/>
      </c>
      <c r="AH93" s="62" t="str">
        <f t="shared" si="123"/>
        <v/>
      </c>
      <c r="AI93" s="62" t="str">
        <f t="shared" si="124"/>
        <v/>
      </c>
      <c r="AJ93" s="63" t="str">
        <f t="shared" si="125"/>
        <v/>
      </c>
      <c r="AK93" s="62" t="str">
        <f t="shared" si="126"/>
        <v/>
      </c>
      <c r="AL93" s="62" t="str">
        <f t="shared" si="127"/>
        <v/>
      </c>
      <c r="AM93" s="62" t="str">
        <f t="shared" si="128"/>
        <v/>
      </c>
      <c r="AN93" s="63" t="str">
        <f t="shared" si="129"/>
        <v/>
      </c>
      <c r="AO93" s="62" t="str">
        <f t="shared" si="130"/>
        <v/>
      </c>
      <c r="AP93" s="62" t="str">
        <f t="shared" si="131"/>
        <v/>
      </c>
      <c r="AQ93" s="62" t="str">
        <f t="shared" si="132"/>
        <v/>
      </c>
      <c r="AR93" s="62" t="str">
        <f t="shared" si="133"/>
        <v/>
      </c>
      <c r="AS93" s="62" t="str">
        <f t="shared" si="134"/>
        <v/>
      </c>
      <c r="AT93" s="62" t="str">
        <f t="shared" si="135"/>
        <v/>
      </c>
      <c r="AU93" s="62" t="str">
        <f t="shared" si="136"/>
        <v/>
      </c>
      <c r="AV93" s="62" t="str">
        <f t="shared" si="137"/>
        <v/>
      </c>
      <c r="AW93" s="62" t="str">
        <f t="shared" si="138"/>
        <v/>
      </c>
      <c r="AX93" s="62" t="str">
        <f t="shared" si="139"/>
        <v/>
      </c>
      <c r="AY93" s="62" t="str">
        <f t="shared" si="140"/>
        <v/>
      </c>
      <c r="AZ93" s="62" t="str">
        <f t="shared" si="141"/>
        <v/>
      </c>
      <c r="BA93" s="62" t="str">
        <f t="shared" si="142"/>
        <v/>
      </c>
      <c r="BB93" s="62" t="str">
        <f t="shared" si="143"/>
        <v/>
      </c>
      <c r="BC93" s="62" t="str">
        <f t="shared" si="144"/>
        <v/>
      </c>
      <c r="BD93" s="62" t="str">
        <f t="shared" si="145"/>
        <v/>
      </c>
      <c r="BE93" s="62" t="str">
        <f t="shared" si="146"/>
        <v/>
      </c>
      <c r="BF93" s="62" t="str">
        <f t="shared" si="147"/>
        <v/>
      </c>
      <c r="BG93" s="62" t="str">
        <f t="shared" si="148"/>
        <v/>
      </c>
      <c r="BH93" s="62" t="str">
        <f t="shared" si="149"/>
        <v/>
      </c>
      <c r="BI93" s="62" t="str">
        <f t="shared" si="150"/>
        <v/>
      </c>
      <c r="BJ93" s="62" t="str">
        <f t="shared" si="151"/>
        <v/>
      </c>
      <c r="BK93" s="62" t="str">
        <f t="shared" si="152"/>
        <v/>
      </c>
      <c r="BL93" s="62" t="str">
        <f t="shared" si="153"/>
        <v/>
      </c>
      <c r="BM93" s="64" t="str">
        <f t="shared" si="154"/>
        <v/>
      </c>
    </row>
    <row r="94" spans="1:65" hidden="1" x14ac:dyDescent="0.2">
      <c r="A94" s="37"/>
      <c r="B94" s="38"/>
      <c r="C94" s="87"/>
      <c r="D94" s="80"/>
      <c r="E94" s="39"/>
      <c r="F94" s="40"/>
      <c r="G94" s="101">
        <f t="shared" si="102"/>
        <v>0</v>
      </c>
      <c r="H94" s="41"/>
      <c r="I94" s="41"/>
      <c r="J94" s="71"/>
      <c r="K94" s="76"/>
      <c r="L94" s="41">
        <f t="shared" si="103"/>
        <v>0</v>
      </c>
      <c r="M94" s="41"/>
      <c r="O94" s="61" t="str">
        <f t="shared" si="104"/>
        <v/>
      </c>
      <c r="P94" s="62" t="str">
        <f t="shared" si="105"/>
        <v/>
      </c>
      <c r="Q94" s="62" t="str">
        <f t="shared" si="106"/>
        <v/>
      </c>
      <c r="R94" s="62" t="str">
        <f t="shared" si="107"/>
        <v/>
      </c>
      <c r="S94" s="62" t="str">
        <f t="shared" si="108"/>
        <v/>
      </c>
      <c r="T94" s="62" t="str">
        <f t="shared" si="109"/>
        <v/>
      </c>
      <c r="U94" s="62" t="str">
        <f t="shared" si="110"/>
        <v/>
      </c>
      <c r="V94" s="62" t="str">
        <f t="shared" si="111"/>
        <v/>
      </c>
      <c r="W94" s="62" t="str">
        <f t="shared" si="112"/>
        <v/>
      </c>
      <c r="X94" s="62" t="str">
        <f t="shared" si="113"/>
        <v/>
      </c>
      <c r="Y94" s="62" t="str">
        <f t="shared" si="114"/>
        <v/>
      </c>
      <c r="Z94" s="62" t="str">
        <f t="shared" si="115"/>
        <v/>
      </c>
      <c r="AA94" s="62" t="str">
        <f t="shared" si="116"/>
        <v/>
      </c>
      <c r="AB94" s="62" t="str">
        <f t="shared" si="117"/>
        <v/>
      </c>
      <c r="AC94" s="62" t="str">
        <f t="shared" si="118"/>
        <v/>
      </c>
      <c r="AD94" s="62" t="str">
        <f t="shared" si="119"/>
        <v/>
      </c>
      <c r="AE94" s="62" t="str">
        <f t="shared" si="120"/>
        <v/>
      </c>
      <c r="AF94" s="62" t="str">
        <f t="shared" si="121"/>
        <v/>
      </c>
      <c r="AG94" s="62" t="str">
        <f t="shared" si="122"/>
        <v/>
      </c>
      <c r="AH94" s="62" t="str">
        <f t="shared" si="123"/>
        <v/>
      </c>
      <c r="AI94" s="62" t="str">
        <f t="shared" si="124"/>
        <v/>
      </c>
      <c r="AJ94" s="63" t="str">
        <f t="shared" si="125"/>
        <v/>
      </c>
      <c r="AK94" s="62" t="str">
        <f t="shared" si="126"/>
        <v/>
      </c>
      <c r="AL94" s="62" t="str">
        <f t="shared" si="127"/>
        <v/>
      </c>
      <c r="AM94" s="62" t="str">
        <f t="shared" si="128"/>
        <v/>
      </c>
      <c r="AN94" s="63" t="str">
        <f t="shared" si="129"/>
        <v/>
      </c>
      <c r="AO94" s="62" t="str">
        <f t="shared" si="130"/>
        <v/>
      </c>
      <c r="AP94" s="62" t="str">
        <f t="shared" si="131"/>
        <v/>
      </c>
      <c r="AQ94" s="62" t="str">
        <f t="shared" si="132"/>
        <v/>
      </c>
      <c r="AR94" s="62" t="str">
        <f t="shared" si="133"/>
        <v/>
      </c>
      <c r="AS94" s="62" t="str">
        <f t="shared" si="134"/>
        <v/>
      </c>
      <c r="AT94" s="62" t="str">
        <f t="shared" si="135"/>
        <v/>
      </c>
      <c r="AU94" s="62" t="str">
        <f t="shared" si="136"/>
        <v/>
      </c>
      <c r="AV94" s="62" t="str">
        <f t="shared" si="137"/>
        <v/>
      </c>
      <c r="AW94" s="62" t="str">
        <f t="shared" si="138"/>
        <v/>
      </c>
      <c r="AX94" s="62" t="str">
        <f t="shared" si="139"/>
        <v/>
      </c>
      <c r="AY94" s="62" t="str">
        <f t="shared" si="140"/>
        <v/>
      </c>
      <c r="AZ94" s="62" t="str">
        <f t="shared" si="141"/>
        <v/>
      </c>
      <c r="BA94" s="62" t="str">
        <f t="shared" si="142"/>
        <v/>
      </c>
      <c r="BB94" s="62" t="str">
        <f t="shared" si="143"/>
        <v/>
      </c>
      <c r="BC94" s="62" t="str">
        <f t="shared" si="144"/>
        <v/>
      </c>
      <c r="BD94" s="62" t="str">
        <f t="shared" si="145"/>
        <v/>
      </c>
      <c r="BE94" s="62" t="str">
        <f t="shared" si="146"/>
        <v/>
      </c>
      <c r="BF94" s="62" t="str">
        <f t="shared" si="147"/>
        <v/>
      </c>
      <c r="BG94" s="62" t="str">
        <f t="shared" si="148"/>
        <v/>
      </c>
      <c r="BH94" s="62" t="str">
        <f t="shared" si="149"/>
        <v/>
      </c>
      <c r="BI94" s="62" t="str">
        <f t="shared" si="150"/>
        <v/>
      </c>
      <c r="BJ94" s="62" t="str">
        <f t="shared" si="151"/>
        <v/>
      </c>
      <c r="BK94" s="62" t="str">
        <f t="shared" si="152"/>
        <v/>
      </c>
      <c r="BL94" s="62" t="str">
        <f t="shared" si="153"/>
        <v/>
      </c>
      <c r="BM94" s="64" t="str">
        <f t="shared" si="154"/>
        <v/>
      </c>
    </row>
    <row r="95" spans="1:65" hidden="1" x14ac:dyDescent="0.2">
      <c r="A95" s="37"/>
      <c r="B95" s="38"/>
      <c r="C95" s="87"/>
      <c r="D95" s="80"/>
      <c r="E95" s="39"/>
      <c r="F95" s="40"/>
      <c r="G95" s="101">
        <f t="shared" si="102"/>
        <v>0</v>
      </c>
      <c r="H95" s="41"/>
      <c r="I95" s="41"/>
      <c r="J95" s="71"/>
      <c r="K95" s="76"/>
      <c r="L95" s="41">
        <f t="shared" si="103"/>
        <v>0</v>
      </c>
      <c r="M95" s="41"/>
      <c r="O95" s="61" t="str">
        <f t="shared" si="104"/>
        <v/>
      </c>
      <c r="P95" s="62" t="str">
        <f t="shared" si="105"/>
        <v/>
      </c>
      <c r="Q95" s="62" t="str">
        <f t="shared" si="106"/>
        <v/>
      </c>
      <c r="R95" s="62" t="str">
        <f t="shared" si="107"/>
        <v/>
      </c>
      <c r="S95" s="62" t="str">
        <f t="shared" si="108"/>
        <v/>
      </c>
      <c r="T95" s="62" t="str">
        <f t="shared" si="109"/>
        <v/>
      </c>
      <c r="U95" s="62" t="str">
        <f t="shared" si="110"/>
        <v/>
      </c>
      <c r="V95" s="62" t="str">
        <f t="shared" si="111"/>
        <v/>
      </c>
      <c r="W95" s="62" t="str">
        <f t="shared" si="112"/>
        <v/>
      </c>
      <c r="X95" s="62" t="str">
        <f t="shared" si="113"/>
        <v/>
      </c>
      <c r="Y95" s="62" t="str">
        <f t="shared" si="114"/>
        <v/>
      </c>
      <c r="Z95" s="62" t="str">
        <f t="shared" si="115"/>
        <v/>
      </c>
      <c r="AA95" s="62" t="str">
        <f t="shared" si="116"/>
        <v/>
      </c>
      <c r="AB95" s="62" t="str">
        <f t="shared" si="117"/>
        <v/>
      </c>
      <c r="AC95" s="62" t="str">
        <f t="shared" si="118"/>
        <v/>
      </c>
      <c r="AD95" s="62" t="str">
        <f t="shared" si="119"/>
        <v/>
      </c>
      <c r="AE95" s="62" t="str">
        <f t="shared" si="120"/>
        <v/>
      </c>
      <c r="AF95" s="62" t="str">
        <f t="shared" si="121"/>
        <v/>
      </c>
      <c r="AG95" s="62" t="str">
        <f t="shared" si="122"/>
        <v/>
      </c>
      <c r="AH95" s="62" t="str">
        <f t="shared" si="123"/>
        <v/>
      </c>
      <c r="AI95" s="62" t="str">
        <f t="shared" si="124"/>
        <v/>
      </c>
      <c r="AJ95" s="63" t="str">
        <f t="shared" si="125"/>
        <v/>
      </c>
      <c r="AK95" s="62" t="str">
        <f t="shared" si="126"/>
        <v/>
      </c>
      <c r="AL95" s="62" t="str">
        <f t="shared" si="127"/>
        <v/>
      </c>
      <c r="AM95" s="62" t="str">
        <f t="shared" si="128"/>
        <v/>
      </c>
      <c r="AN95" s="63" t="str">
        <f t="shared" si="129"/>
        <v/>
      </c>
      <c r="AO95" s="62" t="str">
        <f t="shared" si="130"/>
        <v/>
      </c>
      <c r="AP95" s="62" t="str">
        <f t="shared" si="131"/>
        <v/>
      </c>
      <c r="AQ95" s="62" t="str">
        <f t="shared" si="132"/>
        <v/>
      </c>
      <c r="AR95" s="62" t="str">
        <f t="shared" si="133"/>
        <v/>
      </c>
      <c r="AS95" s="62" t="str">
        <f t="shared" si="134"/>
        <v/>
      </c>
      <c r="AT95" s="62" t="str">
        <f t="shared" si="135"/>
        <v/>
      </c>
      <c r="AU95" s="62" t="str">
        <f t="shared" si="136"/>
        <v/>
      </c>
      <c r="AV95" s="62" t="str">
        <f t="shared" si="137"/>
        <v/>
      </c>
      <c r="AW95" s="62" t="str">
        <f t="shared" si="138"/>
        <v/>
      </c>
      <c r="AX95" s="62" t="str">
        <f t="shared" si="139"/>
        <v/>
      </c>
      <c r="AY95" s="62" t="str">
        <f t="shared" si="140"/>
        <v/>
      </c>
      <c r="AZ95" s="62" t="str">
        <f t="shared" si="141"/>
        <v/>
      </c>
      <c r="BA95" s="62" t="str">
        <f t="shared" si="142"/>
        <v/>
      </c>
      <c r="BB95" s="62" t="str">
        <f t="shared" si="143"/>
        <v/>
      </c>
      <c r="BC95" s="62" t="str">
        <f t="shared" si="144"/>
        <v/>
      </c>
      <c r="BD95" s="62" t="str">
        <f t="shared" si="145"/>
        <v/>
      </c>
      <c r="BE95" s="62" t="str">
        <f t="shared" si="146"/>
        <v/>
      </c>
      <c r="BF95" s="62" t="str">
        <f t="shared" si="147"/>
        <v/>
      </c>
      <c r="BG95" s="62" t="str">
        <f t="shared" si="148"/>
        <v/>
      </c>
      <c r="BH95" s="62" t="str">
        <f t="shared" si="149"/>
        <v/>
      </c>
      <c r="BI95" s="62" t="str">
        <f t="shared" si="150"/>
        <v/>
      </c>
      <c r="BJ95" s="62" t="str">
        <f t="shared" si="151"/>
        <v/>
      </c>
      <c r="BK95" s="62" t="str">
        <f t="shared" si="152"/>
        <v/>
      </c>
      <c r="BL95" s="62" t="str">
        <f t="shared" si="153"/>
        <v/>
      </c>
      <c r="BM95" s="64" t="str">
        <f t="shared" si="154"/>
        <v/>
      </c>
    </row>
    <row r="96" spans="1:65" x14ac:dyDescent="0.2">
      <c r="A96" s="21" t="s">
        <v>27</v>
      </c>
      <c r="B96" s="42"/>
      <c r="C96" s="86"/>
      <c r="D96" s="81"/>
      <c r="E96" s="43"/>
      <c r="F96" s="44"/>
      <c r="G96" s="70"/>
      <c r="H96" s="25"/>
      <c r="I96" s="25"/>
      <c r="J96" s="70"/>
      <c r="K96" s="75"/>
      <c r="L96" s="25"/>
      <c r="M96" s="25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</row>
    <row r="97" spans="1:65" x14ac:dyDescent="0.2">
      <c r="A97" s="37"/>
      <c r="B97" s="38" t="s">
        <v>18</v>
      </c>
      <c r="C97" s="87" t="s">
        <v>58</v>
      </c>
      <c r="D97" s="80" t="s">
        <v>374</v>
      </c>
      <c r="E97" s="39">
        <v>30</v>
      </c>
      <c r="F97" s="40">
        <v>2001</v>
      </c>
      <c r="G97" s="102">
        <f t="shared" ref="G97:G108" si="155">IF(AND((F97+E97)&lt;Startår,(F97+E97)&gt;100),Startår,F97+E97)</f>
        <v>2031</v>
      </c>
      <c r="H97" s="97" t="s">
        <v>20</v>
      </c>
      <c r="I97" s="97">
        <v>200</v>
      </c>
      <c r="J97" s="98" t="str">
        <f>IF(D97='Vatten, avlopp, värme, kyla'!A3,"52551",IF(D97='Vatten, avlopp, värme, kyla'!A4,"52552",IF(D97='Vatten, avlopp, värme, kyla'!A5,"52553",IF(D97='Vatten, avlopp, värme, kyla'!A6,"52554",IF(D97='Vatten, avlopp, värme, kyla'!A7,"52555",IF(D97='Vatten, avlopp, värme, kyla'!A8,"52556",""))))))</f>
        <v>52551</v>
      </c>
      <c r="K97" s="99" t="str">
        <f>IF(D97='Vatten, avlopp, värme, kyla'!A3,"1370",IF(D97='Vatten, avlopp, värme, kyla'!A4,"1650",IF(D97='Vatten, avlopp, värme, kyla'!A5,"3100",IF(D97='Vatten, avlopp, värme, kyla'!A6,"4720",IF(D97='Vatten, avlopp, värme, kyla'!A7,"6560",IF(D97='Vatten, avlopp, värme, kyla'!A8,"6950","0"))))))</f>
        <v>1370</v>
      </c>
      <c r="L97" s="97">
        <f>K97*I97/1000</f>
        <v>274</v>
      </c>
      <c r="M97" s="100"/>
      <c r="O97" s="61" t="str">
        <f t="shared" si="104"/>
        <v/>
      </c>
      <c r="P97" s="62" t="str">
        <f t="shared" si="105"/>
        <v/>
      </c>
      <c r="Q97" s="62" t="str">
        <f t="shared" si="106"/>
        <v/>
      </c>
      <c r="R97" s="62" t="str">
        <f t="shared" si="107"/>
        <v/>
      </c>
      <c r="S97" s="62" t="str">
        <f t="shared" si="108"/>
        <v/>
      </c>
      <c r="T97" s="62" t="str">
        <f t="shared" si="109"/>
        <v/>
      </c>
      <c r="U97" s="62" t="str">
        <f t="shared" si="110"/>
        <v/>
      </c>
      <c r="V97" s="62">
        <f t="shared" si="111"/>
        <v>274</v>
      </c>
      <c r="W97" s="62" t="str">
        <f t="shared" si="112"/>
        <v/>
      </c>
      <c r="X97" s="62" t="str">
        <f t="shared" si="113"/>
        <v/>
      </c>
      <c r="Y97" s="62" t="str">
        <f t="shared" si="114"/>
        <v/>
      </c>
      <c r="Z97" s="62" t="str">
        <f t="shared" si="115"/>
        <v/>
      </c>
      <c r="AA97" s="62" t="str">
        <f t="shared" si="116"/>
        <v/>
      </c>
      <c r="AB97" s="62" t="str">
        <f t="shared" si="117"/>
        <v/>
      </c>
      <c r="AC97" s="62" t="str">
        <f t="shared" si="118"/>
        <v/>
      </c>
      <c r="AD97" s="62" t="str">
        <f t="shared" si="119"/>
        <v/>
      </c>
      <c r="AE97" s="62" t="str">
        <f t="shared" si="120"/>
        <v/>
      </c>
      <c r="AF97" s="62" t="str">
        <f t="shared" si="121"/>
        <v/>
      </c>
      <c r="AG97" s="62" t="str">
        <f t="shared" si="122"/>
        <v/>
      </c>
      <c r="AH97" s="62" t="str">
        <f t="shared" si="123"/>
        <v/>
      </c>
      <c r="AI97" s="62" t="str">
        <f t="shared" si="124"/>
        <v/>
      </c>
      <c r="AJ97" s="63" t="str">
        <f t="shared" si="125"/>
        <v/>
      </c>
      <c r="AK97" s="62" t="str">
        <f t="shared" si="126"/>
        <v/>
      </c>
      <c r="AL97" s="62" t="str">
        <f t="shared" si="127"/>
        <v/>
      </c>
      <c r="AM97" s="62" t="str">
        <f t="shared" si="128"/>
        <v/>
      </c>
      <c r="AN97" s="63" t="str">
        <f t="shared" si="129"/>
        <v/>
      </c>
      <c r="AO97" s="62" t="str">
        <f t="shared" si="130"/>
        <v/>
      </c>
      <c r="AP97" s="62" t="str">
        <f t="shared" si="131"/>
        <v/>
      </c>
      <c r="AQ97" s="62" t="str">
        <f t="shared" si="132"/>
        <v/>
      </c>
      <c r="AR97" s="62" t="str">
        <f t="shared" si="133"/>
        <v/>
      </c>
      <c r="AS97" s="62" t="str">
        <f t="shared" si="134"/>
        <v/>
      </c>
      <c r="AT97" s="62" t="str">
        <f t="shared" si="135"/>
        <v/>
      </c>
      <c r="AU97" s="62" t="str">
        <f t="shared" si="136"/>
        <v/>
      </c>
      <c r="AV97" s="62" t="str">
        <f t="shared" si="137"/>
        <v/>
      </c>
      <c r="AW97" s="62" t="str">
        <f t="shared" si="138"/>
        <v/>
      </c>
      <c r="AX97" s="62" t="str">
        <f t="shared" si="139"/>
        <v/>
      </c>
      <c r="AY97" s="62" t="str">
        <f t="shared" si="140"/>
        <v/>
      </c>
      <c r="AZ97" s="62">
        <f t="shared" si="141"/>
        <v>274</v>
      </c>
      <c r="BA97" s="62" t="str">
        <f t="shared" si="142"/>
        <v/>
      </c>
      <c r="BB97" s="62" t="str">
        <f t="shared" si="143"/>
        <v/>
      </c>
      <c r="BC97" s="62" t="str">
        <f t="shared" si="144"/>
        <v/>
      </c>
      <c r="BD97" s="62" t="str">
        <f t="shared" si="145"/>
        <v/>
      </c>
      <c r="BE97" s="62" t="str">
        <f t="shared" si="146"/>
        <v/>
      </c>
      <c r="BF97" s="62" t="str">
        <f t="shared" si="147"/>
        <v/>
      </c>
      <c r="BG97" s="62" t="str">
        <f t="shared" si="148"/>
        <v/>
      </c>
      <c r="BH97" s="62" t="str">
        <f t="shared" si="149"/>
        <v/>
      </c>
      <c r="BI97" s="62" t="str">
        <f t="shared" si="150"/>
        <v/>
      </c>
      <c r="BJ97" s="62" t="str">
        <f t="shared" si="151"/>
        <v/>
      </c>
      <c r="BK97" s="62" t="str">
        <f t="shared" si="152"/>
        <v/>
      </c>
      <c r="BL97" s="62" t="str">
        <f t="shared" si="153"/>
        <v/>
      </c>
      <c r="BM97" s="64" t="str">
        <f t="shared" si="154"/>
        <v/>
      </c>
    </row>
    <row r="98" spans="1:65" hidden="1" x14ac:dyDescent="0.2">
      <c r="A98" s="37"/>
      <c r="B98" s="38" t="s">
        <v>18</v>
      </c>
      <c r="C98" s="87" t="s">
        <v>116</v>
      </c>
      <c r="D98" s="80" t="s">
        <v>116</v>
      </c>
      <c r="E98" s="39">
        <v>30</v>
      </c>
      <c r="F98" s="40">
        <v>2001</v>
      </c>
      <c r="G98" s="101">
        <f t="shared" si="155"/>
        <v>2031</v>
      </c>
      <c r="H98" s="41" t="s">
        <v>20</v>
      </c>
      <c r="I98" s="111"/>
      <c r="J98" s="71" t="str">
        <f>IF(D98='Vatten, avlopp, värme, kyla'!B3,"52551",IF(D98='Vatten, avlopp, värme, kyla'!B4,"52552",IF(D98='Vatten, avlopp, värme, kyla'!B5,"52553",IF(D98='Vatten, avlopp, värme, kyla'!B6,"52554",IF(D98='Vatten, avlopp, värme, kyla'!B7,"52555",IF(D98='Vatten, avlopp, värme, kyla'!B8,"52556",""))))))</f>
        <v/>
      </c>
      <c r="K98" s="76" t="str">
        <f>IF(D98='Vatten, avlopp, värme, kyla'!B3,"1370",IF(D98='Vatten, avlopp, värme, kyla'!B4,"1650",IF(D98='Vatten, avlopp, värme, kyla'!B5,"3100",IF(D98='Vatten, avlopp, värme, kyla'!B6,"4720",IF(D98='Vatten, avlopp, värme, kyla'!B7,"6560",IF(D98='Vatten, avlopp, värme, kyla'!B8,"6950","0"))))))</f>
        <v>0</v>
      </c>
      <c r="L98" s="41">
        <f t="shared" ref="L98:L108" si="156">K98*I98/1000</f>
        <v>0</v>
      </c>
      <c r="M98" s="45"/>
      <c r="O98" s="61" t="str">
        <f t="shared" si="104"/>
        <v/>
      </c>
      <c r="P98" s="62" t="str">
        <f t="shared" si="105"/>
        <v/>
      </c>
      <c r="Q98" s="62" t="str">
        <f t="shared" si="106"/>
        <v/>
      </c>
      <c r="R98" s="62" t="str">
        <f t="shared" si="107"/>
        <v/>
      </c>
      <c r="S98" s="62" t="str">
        <f t="shared" si="108"/>
        <v/>
      </c>
      <c r="T98" s="62" t="str">
        <f t="shared" si="109"/>
        <v/>
      </c>
      <c r="U98" s="62" t="str">
        <f t="shared" si="110"/>
        <v/>
      </c>
      <c r="V98" s="62">
        <f t="shared" si="111"/>
        <v>0</v>
      </c>
      <c r="W98" s="62" t="str">
        <f t="shared" si="112"/>
        <v/>
      </c>
      <c r="X98" s="62" t="str">
        <f t="shared" si="113"/>
        <v/>
      </c>
      <c r="Y98" s="62" t="str">
        <f t="shared" si="114"/>
        <v/>
      </c>
      <c r="Z98" s="62" t="str">
        <f t="shared" si="115"/>
        <v/>
      </c>
      <c r="AA98" s="62" t="str">
        <f t="shared" si="116"/>
        <v/>
      </c>
      <c r="AB98" s="62" t="str">
        <f t="shared" si="117"/>
        <v/>
      </c>
      <c r="AC98" s="62" t="str">
        <f t="shared" si="118"/>
        <v/>
      </c>
      <c r="AD98" s="62" t="str">
        <f t="shared" si="119"/>
        <v/>
      </c>
      <c r="AE98" s="62" t="str">
        <f t="shared" si="120"/>
        <v/>
      </c>
      <c r="AF98" s="62" t="str">
        <f t="shared" si="121"/>
        <v/>
      </c>
      <c r="AG98" s="62" t="str">
        <f t="shared" si="122"/>
        <v/>
      </c>
      <c r="AH98" s="62" t="str">
        <f t="shared" si="123"/>
        <v/>
      </c>
      <c r="AI98" s="62" t="str">
        <f t="shared" si="124"/>
        <v/>
      </c>
      <c r="AJ98" s="63" t="str">
        <f t="shared" si="125"/>
        <v/>
      </c>
      <c r="AK98" s="62" t="str">
        <f t="shared" si="126"/>
        <v/>
      </c>
      <c r="AL98" s="62" t="str">
        <f t="shared" si="127"/>
        <v/>
      </c>
      <c r="AM98" s="62" t="str">
        <f t="shared" si="128"/>
        <v/>
      </c>
      <c r="AN98" s="63" t="str">
        <f t="shared" si="129"/>
        <v/>
      </c>
      <c r="AO98" s="62" t="str">
        <f t="shared" si="130"/>
        <v/>
      </c>
      <c r="AP98" s="62" t="str">
        <f t="shared" si="131"/>
        <v/>
      </c>
      <c r="AQ98" s="62" t="str">
        <f t="shared" si="132"/>
        <v/>
      </c>
      <c r="AR98" s="62" t="str">
        <f t="shared" si="133"/>
        <v/>
      </c>
      <c r="AS98" s="62" t="str">
        <f t="shared" si="134"/>
        <v/>
      </c>
      <c r="AT98" s="62" t="str">
        <f t="shared" si="135"/>
        <v/>
      </c>
      <c r="AU98" s="62" t="str">
        <f t="shared" si="136"/>
        <v/>
      </c>
      <c r="AV98" s="62" t="str">
        <f t="shared" si="137"/>
        <v/>
      </c>
      <c r="AW98" s="62" t="str">
        <f t="shared" si="138"/>
        <v/>
      </c>
      <c r="AX98" s="62" t="str">
        <f t="shared" si="139"/>
        <v/>
      </c>
      <c r="AY98" s="62" t="str">
        <f t="shared" si="140"/>
        <v/>
      </c>
      <c r="AZ98" s="62">
        <f t="shared" si="141"/>
        <v>0</v>
      </c>
      <c r="BA98" s="62" t="str">
        <f t="shared" si="142"/>
        <v/>
      </c>
      <c r="BB98" s="62" t="str">
        <f t="shared" si="143"/>
        <v/>
      </c>
      <c r="BC98" s="62" t="str">
        <f t="shared" si="144"/>
        <v/>
      </c>
      <c r="BD98" s="62" t="str">
        <f t="shared" si="145"/>
        <v/>
      </c>
      <c r="BE98" s="62" t="str">
        <f t="shared" si="146"/>
        <v/>
      </c>
      <c r="BF98" s="62" t="str">
        <f t="shared" si="147"/>
        <v/>
      </c>
      <c r="BG98" s="62" t="str">
        <f t="shared" si="148"/>
        <v/>
      </c>
      <c r="BH98" s="62" t="str">
        <f t="shared" si="149"/>
        <v/>
      </c>
      <c r="BI98" s="62" t="str">
        <f t="shared" si="150"/>
        <v/>
      </c>
      <c r="BJ98" s="62" t="str">
        <f t="shared" si="151"/>
        <v/>
      </c>
      <c r="BK98" s="62" t="str">
        <f t="shared" si="152"/>
        <v/>
      </c>
      <c r="BL98" s="62" t="str">
        <f t="shared" si="153"/>
        <v/>
      </c>
      <c r="BM98" s="64" t="str">
        <f t="shared" si="154"/>
        <v/>
      </c>
    </row>
    <row r="99" spans="1:65" x14ac:dyDescent="0.2">
      <c r="A99" s="37"/>
      <c r="B99" s="38" t="s">
        <v>28</v>
      </c>
      <c r="C99" s="87" t="s">
        <v>115</v>
      </c>
      <c r="D99" s="80" t="s">
        <v>115</v>
      </c>
      <c r="E99" s="39">
        <v>50</v>
      </c>
      <c r="F99" s="40">
        <v>2001</v>
      </c>
      <c r="G99" s="102">
        <f t="shared" si="155"/>
        <v>2051</v>
      </c>
      <c r="H99" s="97" t="s">
        <v>91</v>
      </c>
      <c r="I99" s="97">
        <f>BL177</f>
        <v>188</v>
      </c>
      <c r="J99" s="98" t="s">
        <v>129</v>
      </c>
      <c r="K99" s="99">
        <v>250000</v>
      </c>
      <c r="L99" s="97">
        <f t="shared" si="156"/>
        <v>47000</v>
      </c>
      <c r="M99" s="100"/>
      <c r="O99" s="61" t="str">
        <f t="shared" si="104"/>
        <v/>
      </c>
      <c r="P99" s="62" t="str">
        <f t="shared" si="105"/>
        <v/>
      </c>
      <c r="Q99" s="62" t="str">
        <f t="shared" si="106"/>
        <v/>
      </c>
      <c r="R99" s="62" t="str">
        <f t="shared" si="107"/>
        <v/>
      </c>
      <c r="S99" s="62" t="str">
        <f t="shared" si="108"/>
        <v/>
      </c>
      <c r="T99" s="62" t="str">
        <f t="shared" si="109"/>
        <v/>
      </c>
      <c r="U99" s="62" t="str">
        <f t="shared" si="110"/>
        <v/>
      </c>
      <c r="V99" s="62" t="str">
        <f t="shared" si="111"/>
        <v/>
      </c>
      <c r="W99" s="62" t="str">
        <f t="shared" si="112"/>
        <v/>
      </c>
      <c r="X99" s="62" t="str">
        <f t="shared" si="113"/>
        <v/>
      </c>
      <c r="Y99" s="62" t="str">
        <f t="shared" si="114"/>
        <v/>
      </c>
      <c r="Z99" s="62" t="str">
        <f t="shared" si="115"/>
        <v/>
      </c>
      <c r="AA99" s="62" t="str">
        <f t="shared" si="116"/>
        <v/>
      </c>
      <c r="AB99" s="62" t="str">
        <f t="shared" si="117"/>
        <v/>
      </c>
      <c r="AC99" s="62" t="str">
        <f t="shared" si="118"/>
        <v/>
      </c>
      <c r="AD99" s="62" t="str">
        <f t="shared" si="119"/>
        <v/>
      </c>
      <c r="AE99" s="62" t="str">
        <f t="shared" si="120"/>
        <v/>
      </c>
      <c r="AF99" s="62" t="str">
        <f t="shared" si="121"/>
        <v/>
      </c>
      <c r="AG99" s="62" t="str">
        <f t="shared" si="122"/>
        <v/>
      </c>
      <c r="AH99" s="62" t="str">
        <f t="shared" si="123"/>
        <v/>
      </c>
      <c r="AI99" s="62" t="str">
        <f t="shared" si="124"/>
        <v/>
      </c>
      <c r="AJ99" s="63" t="str">
        <f t="shared" si="125"/>
        <v/>
      </c>
      <c r="AK99" s="62" t="str">
        <f t="shared" si="126"/>
        <v/>
      </c>
      <c r="AL99" s="62" t="str">
        <f t="shared" si="127"/>
        <v/>
      </c>
      <c r="AM99" s="62" t="str">
        <f t="shared" si="128"/>
        <v/>
      </c>
      <c r="AN99" s="63" t="str">
        <f t="shared" si="129"/>
        <v/>
      </c>
      <c r="AO99" s="62" t="str">
        <f t="shared" si="130"/>
        <v/>
      </c>
      <c r="AP99" s="62">
        <f t="shared" si="131"/>
        <v>47000</v>
      </c>
      <c r="AQ99" s="62" t="str">
        <f t="shared" si="132"/>
        <v/>
      </c>
      <c r="AR99" s="62" t="str">
        <f t="shared" si="133"/>
        <v/>
      </c>
      <c r="AS99" s="62" t="str">
        <f t="shared" si="134"/>
        <v/>
      </c>
      <c r="AT99" s="62" t="str">
        <f t="shared" si="135"/>
        <v/>
      </c>
      <c r="AU99" s="62" t="str">
        <f t="shared" si="136"/>
        <v/>
      </c>
      <c r="AV99" s="62" t="str">
        <f t="shared" si="137"/>
        <v/>
      </c>
      <c r="AW99" s="62" t="str">
        <f t="shared" si="138"/>
        <v/>
      </c>
      <c r="AX99" s="62" t="str">
        <f t="shared" si="139"/>
        <v/>
      </c>
      <c r="AY99" s="62" t="str">
        <f t="shared" si="140"/>
        <v/>
      </c>
      <c r="AZ99" s="62" t="str">
        <f t="shared" si="141"/>
        <v/>
      </c>
      <c r="BA99" s="62" t="str">
        <f t="shared" si="142"/>
        <v/>
      </c>
      <c r="BB99" s="62" t="str">
        <f t="shared" si="143"/>
        <v/>
      </c>
      <c r="BC99" s="62" t="str">
        <f t="shared" si="144"/>
        <v/>
      </c>
      <c r="BD99" s="62" t="str">
        <f t="shared" si="145"/>
        <v/>
      </c>
      <c r="BE99" s="62" t="str">
        <f t="shared" si="146"/>
        <v/>
      </c>
      <c r="BF99" s="62" t="str">
        <f t="shared" si="147"/>
        <v/>
      </c>
      <c r="BG99" s="62" t="str">
        <f t="shared" si="148"/>
        <v/>
      </c>
      <c r="BH99" s="62" t="str">
        <f t="shared" si="149"/>
        <v/>
      </c>
      <c r="BI99" s="62" t="str">
        <f t="shared" si="150"/>
        <v/>
      </c>
      <c r="BJ99" s="62" t="str">
        <f t="shared" si="151"/>
        <v/>
      </c>
      <c r="BK99" s="62" t="str">
        <f t="shared" si="152"/>
        <v/>
      </c>
      <c r="BL99" s="62" t="str">
        <f t="shared" si="153"/>
        <v/>
      </c>
      <c r="BM99" s="64" t="str">
        <f t="shared" si="154"/>
        <v/>
      </c>
    </row>
    <row r="100" spans="1:65" x14ac:dyDescent="0.2">
      <c r="A100" s="37"/>
      <c r="B100" s="38" t="s">
        <v>28</v>
      </c>
      <c r="C100" s="87" t="s">
        <v>59</v>
      </c>
      <c r="D100" s="80" t="s">
        <v>59</v>
      </c>
      <c r="E100" s="39">
        <v>8</v>
      </c>
      <c r="F100" s="40">
        <v>2017</v>
      </c>
      <c r="G100" s="102">
        <f t="shared" si="155"/>
        <v>2025</v>
      </c>
      <c r="H100" s="97" t="s">
        <v>91</v>
      </c>
      <c r="I100" s="97">
        <f>BL177</f>
        <v>188</v>
      </c>
      <c r="J100" s="98" t="s">
        <v>129</v>
      </c>
      <c r="K100" s="99">
        <v>800</v>
      </c>
      <c r="L100" s="97">
        <f t="shared" si="156"/>
        <v>150.4</v>
      </c>
      <c r="M100" s="100"/>
      <c r="O100" s="61" t="str">
        <f t="shared" si="104"/>
        <v/>
      </c>
      <c r="P100" s="62">
        <f t="shared" si="105"/>
        <v>150.4</v>
      </c>
      <c r="Q100" s="62" t="str">
        <f t="shared" si="106"/>
        <v/>
      </c>
      <c r="R100" s="62" t="str">
        <f t="shared" si="107"/>
        <v/>
      </c>
      <c r="S100" s="62" t="str">
        <f t="shared" si="108"/>
        <v/>
      </c>
      <c r="T100" s="62" t="str">
        <f t="shared" si="109"/>
        <v/>
      </c>
      <c r="U100" s="62" t="str">
        <f t="shared" si="110"/>
        <v/>
      </c>
      <c r="V100" s="62" t="str">
        <f t="shared" si="111"/>
        <v/>
      </c>
      <c r="W100" s="62" t="str">
        <f t="shared" si="112"/>
        <v/>
      </c>
      <c r="X100" s="62">
        <f t="shared" si="113"/>
        <v>150.4</v>
      </c>
      <c r="Y100" s="62" t="str">
        <f t="shared" si="114"/>
        <v/>
      </c>
      <c r="Z100" s="62" t="str">
        <f t="shared" si="115"/>
        <v/>
      </c>
      <c r="AA100" s="62" t="str">
        <f t="shared" si="116"/>
        <v/>
      </c>
      <c r="AB100" s="62" t="str">
        <f t="shared" si="117"/>
        <v/>
      </c>
      <c r="AC100" s="62" t="str">
        <f t="shared" si="118"/>
        <v/>
      </c>
      <c r="AD100" s="62" t="str">
        <f t="shared" si="119"/>
        <v/>
      </c>
      <c r="AE100" s="62" t="str">
        <f t="shared" si="120"/>
        <v/>
      </c>
      <c r="AF100" s="62">
        <f t="shared" si="121"/>
        <v>150.4</v>
      </c>
      <c r="AG100" s="62" t="str">
        <f t="shared" si="122"/>
        <v/>
      </c>
      <c r="AH100" s="62" t="str">
        <f t="shared" si="123"/>
        <v/>
      </c>
      <c r="AI100" s="62" t="str">
        <f t="shared" si="124"/>
        <v/>
      </c>
      <c r="AJ100" s="63" t="str">
        <f t="shared" si="125"/>
        <v/>
      </c>
      <c r="AK100" s="62" t="str">
        <f t="shared" si="126"/>
        <v/>
      </c>
      <c r="AL100" s="62" t="str">
        <f t="shared" si="127"/>
        <v/>
      </c>
      <c r="AM100" s="62" t="str">
        <f t="shared" si="128"/>
        <v/>
      </c>
      <c r="AN100" s="63">
        <f t="shared" si="129"/>
        <v>150.4</v>
      </c>
      <c r="AO100" s="62" t="str">
        <f t="shared" si="130"/>
        <v/>
      </c>
      <c r="AP100" s="62" t="str">
        <f t="shared" si="131"/>
        <v/>
      </c>
      <c r="AQ100" s="62" t="str">
        <f t="shared" si="132"/>
        <v/>
      </c>
      <c r="AR100" s="62" t="str">
        <f t="shared" si="133"/>
        <v/>
      </c>
      <c r="AS100" s="62" t="str">
        <f t="shared" si="134"/>
        <v/>
      </c>
      <c r="AT100" s="62" t="str">
        <f t="shared" si="135"/>
        <v/>
      </c>
      <c r="AU100" s="62" t="str">
        <f t="shared" si="136"/>
        <v/>
      </c>
      <c r="AV100" s="62">
        <f t="shared" si="137"/>
        <v>150.4</v>
      </c>
      <c r="AW100" s="62" t="str">
        <f t="shared" si="138"/>
        <v/>
      </c>
      <c r="AX100" s="62" t="str">
        <f t="shared" si="139"/>
        <v/>
      </c>
      <c r="AY100" s="62" t="str">
        <f t="shared" si="140"/>
        <v/>
      </c>
      <c r="AZ100" s="62" t="str">
        <f t="shared" si="141"/>
        <v/>
      </c>
      <c r="BA100" s="62" t="str">
        <f t="shared" si="142"/>
        <v/>
      </c>
      <c r="BB100" s="62" t="str">
        <f t="shared" si="143"/>
        <v/>
      </c>
      <c r="BC100" s="62" t="str">
        <f t="shared" si="144"/>
        <v/>
      </c>
      <c r="BD100" s="62">
        <f t="shared" si="145"/>
        <v>150.4</v>
      </c>
      <c r="BE100" s="62" t="str">
        <f t="shared" si="146"/>
        <v/>
      </c>
      <c r="BF100" s="62" t="str">
        <f t="shared" si="147"/>
        <v/>
      </c>
      <c r="BG100" s="62" t="str">
        <f t="shared" si="148"/>
        <v/>
      </c>
      <c r="BH100" s="62" t="str">
        <f t="shared" si="149"/>
        <v/>
      </c>
      <c r="BI100" s="62" t="str">
        <f t="shared" si="150"/>
        <v/>
      </c>
      <c r="BJ100" s="62" t="str">
        <f t="shared" si="151"/>
        <v/>
      </c>
      <c r="BK100" s="62" t="str">
        <f t="shared" si="152"/>
        <v/>
      </c>
      <c r="BL100" s="62">
        <f t="shared" si="153"/>
        <v>150.4</v>
      </c>
      <c r="BM100" s="64" t="str">
        <f t="shared" si="154"/>
        <v/>
      </c>
    </row>
    <row r="101" spans="1:65" x14ac:dyDescent="0.2">
      <c r="A101" s="37"/>
      <c r="B101" s="38" t="s">
        <v>61</v>
      </c>
      <c r="C101" s="87" t="s">
        <v>87</v>
      </c>
      <c r="D101" s="80" t="s">
        <v>630</v>
      </c>
      <c r="E101" s="39">
        <v>25</v>
      </c>
      <c r="F101" s="40">
        <v>2015</v>
      </c>
      <c r="G101" s="102">
        <f t="shared" si="155"/>
        <v>2040</v>
      </c>
      <c r="H101" s="97" t="s">
        <v>20</v>
      </c>
      <c r="I101" s="97">
        <v>2</v>
      </c>
      <c r="J101" s="98" t="s">
        <v>129</v>
      </c>
      <c r="K101" s="99">
        <v>100000</v>
      </c>
      <c r="L101" s="97">
        <f>K101*I101/1000</f>
        <v>200</v>
      </c>
      <c r="M101" s="100"/>
      <c r="O101" s="61" t="str">
        <f t="shared" si="104"/>
        <v/>
      </c>
      <c r="P101" s="62" t="str">
        <f t="shared" si="105"/>
        <v/>
      </c>
      <c r="Q101" s="62" t="str">
        <f t="shared" si="106"/>
        <v/>
      </c>
      <c r="R101" s="62" t="str">
        <f t="shared" si="107"/>
        <v/>
      </c>
      <c r="S101" s="62" t="str">
        <f t="shared" si="108"/>
        <v/>
      </c>
      <c r="T101" s="62" t="str">
        <f t="shared" si="109"/>
        <v/>
      </c>
      <c r="U101" s="62" t="str">
        <f t="shared" si="110"/>
        <v/>
      </c>
      <c r="V101" s="62" t="str">
        <f t="shared" si="111"/>
        <v/>
      </c>
      <c r="W101" s="62" t="str">
        <f t="shared" si="112"/>
        <v/>
      </c>
      <c r="X101" s="62" t="str">
        <f t="shared" si="113"/>
        <v/>
      </c>
      <c r="Y101" s="62" t="str">
        <f t="shared" si="114"/>
        <v/>
      </c>
      <c r="Z101" s="62" t="str">
        <f t="shared" si="115"/>
        <v/>
      </c>
      <c r="AA101" s="62" t="str">
        <f t="shared" si="116"/>
        <v/>
      </c>
      <c r="AB101" s="62" t="str">
        <f t="shared" si="117"/>
        <v/>
      </c>
      <c r="AC101" s="62" t="str">
        <f t="shared" si="118"/>
        <v/>
      </c>
      <c r="AD101" s="62" t="str">
        <f t="shared" si="119"/>
        <v/>
      </c>
      <c r="AE101" s="62">
        <f t="shared" si="120"/>
        <v>200</v>
      </c>
      <c r="AF101" s="62" t="str">
        <f t="shared" si="121"/>
        <v/>
      </c>
      <c r="AG101" s="62" t="str">
        <f t="shared" si="122"/>
        <v/>
      </c>
      <c r="AH101" s="62" t="str">
        <f t="shared" si="123"/>
        <v/>
      </c>
      <c r="AI101" s="62" t="str">
        <f t="shared" si="124"/>
        <v/>
      </c>
      <c r="AJ101" s="63" t="str">
        <f t="shared" si="125"/>
        <v/>
      </c>
      <c r="AK101" s="62" t="str">
        <f t="shared" si="126"/>
        <v/>
      </c>
      <c r="AL101" s="62" t="str">
        <f t="shared" si="127"/>
        <v/>
      </c>
      <c r="AM101" s="62" t="str">
        <f t="shared" si="128"/>
        <v/>
      </c>
      <c r="AN101" s="63" t="str">
        <f t="shared" si="129"/>
        <v/>
      </c>
      <c r="AO101" s="62" t="str">
        <f t="shared" si="130"/>
        <v/>
      </c>
      <c r="AP101" s="62" t="str">
        <f t="shared" si="131"/>
        <v/>
      </c>
      <c r="AQ101" s="62" t="str">
        <f t="shared" si="132"/>
        <v/>
      </c>
      <c r="AR101" s="62" t="str">
        <f t="shared" si="133"/>
        <v/>
      </c>
      <c r="AS101" s="62" t="str">
        <f t="shared" si="134"/>
        <v/>
      </c>
      <c r="AT101" s="62" t="str">
        <f t="shared" si="135"/>
        <v/>
      </c>
      <c r="AU101" s="62" t="str">
        <f t="shared" si="136"/>
        <v/>
      </c>
      <c r="AV101" s="62" t="str">
        <f t="shared" si="137"/>
        <v/>
      </c>
      <c r="AW101" s="62" t="str">
        <f t="shared" si="138"/>
        <v/>
      </c>
      <c r="AX101" s="62" t="str">
        <f t="shared" si="139"/>
        <v/>
      </c>
      <c r="AY101" s="62" t="str">
        <f t="shared" si="140"/>
        <v/>
      </c>
      <c r="AZ101" s="62" t="str">
        <f t="shared" si="141"/>
        <v/>
      </c>
      <c r="BA101" s="62" t="str">
        <f t="shared" si="142"/>
        <v/>
      </c>
      <c r="BB101" s="62" t="str">
        <f t="shared" si="143"/>
        <v/>
      </c>
      <c r="BC101" s="62" t="str">
        <f t="shared" si="144"/>
        <v/>
      </c>
      <c r="BD101" s="62">
        <f t="shared" si="145"/>
        <v>200</v>
      </c>
      <c r="BE101" s="62" t="str">
        <f t="shared" si="146"/>
        <v/>
      </c>
      <c r="BF101" s="62" t="str">
        <f t="shared" si="147"/>
        <v/>
      </c>
      <c r="BG101" s="62" t="str">
        <f t="shared" si="148"/>
        <v/>
      </c>
      <c r="BH101" s="62" t="str">
        <f t="shared" si="149"/>
        <v/>
      </c>
      <c r="BI101" s="62" t="str">
        <f t="shared" si="150"/>
        <v/>
      </c>
      <c r="BJ101" s="62" t="str">
        <f t="shared" si="151"/>
        <v/>
      </c>
      <c r="BK101" s="62" t="str">
        <f t="shared" si="152"/>
        <v/>
      </c>
      <c r="BL101" s="62" t="str">
        <f t="shared" si="153"/>
        <v/>
      </c>
      <c r="BM101" s="64" t="str">
        <f t="shared" si="154"/>
        <v/>
      </c>
    </row>
    <row r="102" spans="1:65" x14ac:dyDescent="0.2">
      <c r="A102" s="37"/>
      <c r="B102" s="38" t="s">
        <v>61</v>
      </c>
      <c r="C102" s="87" t="s">
        <v>542</v>
      </c>
      <c r="D102" s="80" t="s">
        <v>542</v>
      </c>
      <c r="E102" s="39">
        <v>30</v>
      </c>
      <c r="F102" s="40">
        <v>2015</v>
      </c>
      <c r="G102" s="102">
        <f t="shared" si="155"/>
        <v>2045</v>
      </c>
      <c r="H102" s="97" t="s">
        <v>20</v>
      </c>
      <c r="I102" s="97">
        <v>9</v>
      </c>
      <c r="J102" s="98">
        <v>56134</v>
      </c>
      <c r="K102" s="99">
        <v>145340</v>
      </c>
      <c r="L102" s="97">
        <f>K102*I102/1000</f>
        <v>1308.06</v>
      </c>
      <c r="M102" s="100"/>
      <c r="O102" s="61" t="str">
        <f t="shared" si="104"/>
        <v/>
      </c>
      <c r="P102" s="62" t="str">
        <f t="shared" si="105"/>
        <v/>
      </c>
      <c r="Q102" s="62" t="str">
        <f t="shared" si="106"/>
        <v/>
      </c>
      <c r="R102" s="62" t="str">
        <f t="shared" si="107"/>
        <v/>
      </c>
      <c r="S102" s="62" t="str">
        <f t="shared" si="108"/>
        <v/>
      </c>
      <c r="T102" s="62" t="str">
        <f t="shared" si="109"/>
        <v/>
      </c>
      <c r="U102" s="62" t="str">
        <f t="shared" si="110"/>
        <v/>
      </c>
      <c r="V102" s="62" t="str">
        <f t="shared" si="111"/>
        <v/>
      </c>
      <c r="W102" s="62" t="str">
        <f t="shared" si="112"/>
        <v/>
      </c>
      <c r="X102" s="62" t="str">
        <f t="shared" si="113"/>
        <v/>
      </c>
      <c r="Y102" s="62" t="str">
        <f t="shared" si="114"/>
        <v/>
      </c>
      <c r="Z102" s="62" t="str">
        <f t="shared" si="115"/>
        <v/>
      </c>
      <c r="AA102" s="62" t="str">
        <f t="shared" si="116"/>
        <v/>
      </c>
      <c r="AB102" s="62" t="str">
        <f t="shared" si="117"/>
        <v/>
      </c>
      <c r="AC102" s="62" t="str">
        <f t="shared" si="118"/>
        <v/>
      </c>
      <c r="AD102" s="62" t="str">
        <f t="shared" si="119"/>
        <v/>
      </c>
      <c r="AE102" s="62" t="str">
        <f t="shared" si="120"/>
        <v/>
      </c>
      <c r="AF102" s="62" t="str">
        <f t="shared" si="121"/>
        <v/>
      </c>
      <c r="AG102" s="62" t="str">
        <f t="shared" si="122"/>
        <v/>
      </c>
      <c r="AH102" s="62" t="str">
        <f t="shared" si="123"/>
        <v/>
      </c>
      <c r="AI102" s="62" t="str">
        <f t="shared" si="124"/>
        <v/>
      </c>
      <c r="AJ102" s="63">
        <f t="shared" si="125"/>
        <v>1308.06</v>
      </c>
      <c r="AK102" s="62" t="str">
        <f t="shared" si="126"/>
        <v/>
      </c>
      <c r="AL102" s="62" t="str">
        <f t="shared" si="127"/>
        <v/>
      </c>
      <c r="AM102" s="62" t="str">
        <f t="shared" si="128"/>
        <v/>
      </c>
      <c r="AN102" s="63" t="str">
        <f t="shared" si="129"/>
        <v/>
      </c>
      <c r="AO102" s="62" t="str">
        <f t="shared" si="130"/>
        <v/>
      </c>
      <c r="AP102" s="62" t="str">
        <f t="shared" si="131"/>
        <v/>
      </c>
      <c r="AQ102" s="62" t="str">
        <f t="shared" si="132"/>
        <v/>
      </c>
      <c r="AR102" s="62" t="str">
        <f t="shared" si="133"/>
        <v/>
      </c>
      <c r="AS102" s="62" t="str">
        <f t="shared" si="134"/>
        <v/>
      </c>
      <c r="AT102" s="62" t="str">
        <f t="shared" si="135"/>
        <v/>
      </c>
      <c r="AU102" s="62" t="str">
        <f t="shared" si="136"/>
        <v/>
      </c>
      <c r="AV102" s="62" t="str">
        <f t="shared" si="137"/>
        <v/>
      </c>
      <c r="AW102" s="62" t="str">
        <f t="shared" si="138"/>
        <v/>
      </c>
      <c r="AX102" s="62" t="str">
        <f t="shared" si="139"/>
        <v/>
      </c>
      <c r="AY102" s="62" t="str">
        <f t="shared" si="140"/>
        <v/>
      </c>
      <c r="AZ102" s="62" t="str">
        <f t="shared" si="141"/>
        <v/>
      </c>
      <c r="BA102" s="62" t="str">
        <f t="shared" si="142"/>
        <v/>
      </c>
      <c r="BB102" s="62" t="str">
        <f t="shared" si="143"/>
        <v/>
      </c>
      <c r="BC102" s="62" t="str">
        <f t="shared" si="144"/>
        <v/>
      </c>
      <c r="BD102" s="62" t="str">
        <f t="shared" si="145"/>
        <v/>
      </c>
      <c r="BE102" s="62" t="str">
        <f t="shared" si="146"/>
        <v/>
      </c>
      <c r="BF102" s="62" t="str">
        <f t="shared" si="147"/>
        <v/>
      </c>
      <c r="BG102" s="62" t="str">
        <f t="shared" si="148"/>
        <v/>
      </c>
      <c r="BH102" s="62" t="str">
        <f t="shared" si="149"/>
        <v/>
      </c>
      <c r="BI102" s="62" t="str">
        <f t="shared" si="150"/>
        <v/>
      </c>
      <c r="BJ102" s="62" t="str">
        <f t="shared" si="151"/>
        <v/>
      </c>
      <c r="BK102" s="62" t="str">
        <f t="shared" si="152"/>
        <v/>
      </c>
      <c r="BL102" s="62" t="str">
        <f t="shared" si="153"/>
        <v/>
      </c>
      <c r="BM102" s="64" t="str">
        <f t="shared" si="154"/>
        <v/>
      </c>
    </row>
    <row r="103" spans="1:65" x14ac:dyDescent="0.2">
      <c r="A103" s="37"/>
      <c r="B103" s="38" t="s">
        <v>61</v>
      </c>
      <c r="C103" s="87" t="s">
        <v>544</v>
      </c>
      <c r="D103" s="80" t="s">
        <v>548</v>
      </c>
      <c r="E103" s="39">
        <v>30</v>
      </c>
      <c r="F103" s="40">
        <v>2015</v>
      </c>
      <c r="G103" s="102">
        <f t="shared" si="155"/>
        <v>2045</v>
      </c>
      <c r="H103" s="97" t="s">
        <v>20</v>
      </c>
      <c r="I103" s="97">
        <v>8</v>
      </c>
      <c r="J103" s="98" t="str">
        <f>IF(D103='Vatten, avlopp, värme, kyla'!H3,"56261",IF(D103='Vatten, avlopp, värme, kyla'!H4,"56262",IF(D103='Vatten, avlopp, värme, kyla'!H5,"56263",IF(D103='Vatten, avlopp, värme, kyla'!H6,"56264",IF(D103='Vatten, avlopp, värme, kyla'!H7,"56265",IF(D103='Vatten, avlopp, värme, kyla'!H8,"56266",""))))))</f>
        <v>56264</v>
      </c>
      <c r="K103" s="99" t="str">
        <f>IF(D103='Vatten, avlopp, värme, kyla'!H3,"14600",IF(D103='Vatten, avlopp, värme, kyla'!H4,"21360",IF(D103='Vatten, avlopp, värme, kyla'!H5,"31070",IF(D103='Vatten, avlopp, värme, kyla'!H6,"54020",IF(D103='Vatten, avlopp, värme, kyla'!H7,"77530",IF(D103='Vatten, avlopp, värme, kyla'!H8,"123260","0"))))))</f>
        <v>54020</v>
      </c>
      <c r="L103" s="97">
        <f>K103*I103/1000</f>
        <v>432.16</v>
      </c>
      <c r="M103" s="100"/>
      <c r="O103" s="61" t="str">
        <f t="shared" si="104"/>
        <v/>
      </c>
      <c r="P103" s="62" t="str">
        <f t="shared" si="105"/>
        <v/>
      </c>
      <c r="Q103" s="62" t="str">
        <f t="shared" si="106"/>
        <v/>
      </c>
      <c r="R103" s="62" t="str">
        <f t="shared" si="107"/>
        <v/>
      </c>
      <c r="S103" s="62" t="str">
        <f t="shared" si="108"/>
        <v/>
      </c>
      <c r="T103" s="62" t="str">
        <f t="shared" si="109"/>
        <v/>
      </c>
      <c r="U103" s="62" t="str">
        <f t="shared" si="110"/>
        <v/>
      </c>
      <c r="V103" s="62" t="str">
        <f t="shared" si="111"/>
        <v/>
      </c>
      <c r="W103" s="62" t="str">
        <f t="shared" si="112"/>
        <v/>
      </c>
      <c r="X103" s="62" t="str">
        <f t="shared" si="113"/>
        <v/>
      </c>
      <c r="Y103" s="62" t="str">
        <f t="shared" si="114"/>
        <v/>
      </c>
      <c r="Z103" s="62" t="str">
        <f t="shared" si="115"/>
        <v/>
      </c>
      <c r="AA103" s="62" t="str">
        <f t="shared" si="116"/>
        <v/>
      </c>
      <c r="AB103" s="62" t="str">
        <f t="shared" si="117"/>
        <v/>
      </c>
      <c r="AC103" s="62" t="str">
        <f t="shared" si="118"/>
        <v/>
      </c>
      <c r="AD103" s="62" t="str">
        <f t="shared" si="119"/>
        <v/>
      </c>
      <c r="AE103" s="62" t="str">
        <f t="shared" si="120"/>
        <v/>
      </c>
      <c r="AF103" s="62" t="str">
        <f t="shared" si="121"/>
        <v/>
      </c>
      <c r="AG103" s="62" t="str">
        <f t="shared" si="122"/>
        <v/>
      </c>
      <c r="AH103" s="62" t="str">
        <f t="shared" si="123"/>
        <v/>
      </c>
      <c r="AI103" s="62" t="str">
        <f t="shared" si="124"/>
        <v/>
      </c>
      <c r="AJ103" s="63">
        <f t="shared" si="125"/>
        <v>432.16</v>
      </c>
      <c r="AK103" s="62" t="str">
        <f t="shared" si="126"/>
        <v/>
      </c>
      <c r="AL103" s="62" t="str">
        <f t="shared" si="127"/>
        <v/>
      </c>
      <c r="AM103" s="62" t="str">
        <f t="shared" si="128"/>
        <v/>
      </c>
      <c r="AN103" s="63" t="str">
        <f t="shared" si="129"/>
        <v/>
      </c>
      <c r="AO103" s="62" t="str">
        <f t="shared" si="130"/>
        <v/>
      </c>
      <c r="AP103" s="62" t="str">
        <f t="shared" si="131"/>
        <v/>
      </c>
      <c r="AQ103" s="62" t="str">
        <f t="shared" si="132"/>
        <v/>
      </c>
      <c r="AR103" s="62" t="str">
        <f t="shared" si="133"/>
        <v/>
      </c>
      <c r="AS103" s="62" t="str">
        <f t="shared" si="134"/>
        <v/>
      </c>
      <c r="AT103" s="62" t="str">
        <f t="shared" si="135"/>
        <v/>
      </c>
      <c r="AU103" s="62" t="str">
        <f t="shared" si="136"/>
        <v/>
      </c>
      <c r="AV103" s="62" t="str">
        <f t="shared" si="137"/>
        <v/>
      </c>
      <c r="AW103" s="62" t="str">
        <f t="shared" si="138"/>
        <v/>
      </c>
      <c r="AX103" s="62" t="str">
        <f t="shared" si="139"/>
        <v/>
      </c>
      <c r="AY103" s="62" t="str">
        <f t="shared" si="140"/>
        <v/>
      </c>
      <c r="AZ103" s="62" t="str">
        <f t="shared" si="141"/>
        <v/>
      </c>
      <c r="BA103" s="62" t="str">
        <f t="shared" si="142"/>
        <v/>
      </c>
      <c r="BB103" s="62" t="str">
        <f t="shared" si="143"/>
        <v/>
      </c>
      <c r="BC103" s="62" t="str">
        <f t="shared" si="144"/>
        <v/>
      </c>
      <c r="BD103" s="62" t="str">
        <f t="shared" si="145"/>
        <v/>
      </c>
      <c r="BE103" s="62" t="str">
        <f t="shared" si="146"/>
        <v/>
      </c>
      <c r="BF103" s="62" t="str">
        <f t="shared" si="147"/>
        <v/>
      </c>
      <c r="BG103" s="62" t="str">
        <f t="shared" si="148"/>
        <v/>
      </c>
      <c r="BH103" s="62" t="str">
        <f t="shared" si="149"/>
        <v/>
      </c>
      <c r="BI103" s="62" t="str">
        <f t="shared" si="150"/>
        <v/>
      </c>
      <c r="BJ103" s="62" t="str">
        <f t="shared" si="151"/>
        <v/>
      </c>
      <c r="BK103" s="62" t="str">
        <f t="shared" si="152"/>
        <v/>
      </c>
      <c r="BL103" s="62" t="str">
        <f t="shared" si="153"/>
        <v/>
      </c>
      <c r="BM103" s="64" t="str">
        <f t="shared" si="154"/>
        <v/>
      </c>
    </row>
    <row r="104" spans="1:65" x14ac:dyDescent="0.2">
      <c r="A104" s="37"/>
      <c r="B104" s="38" t="s">
        <v>60</v>
      </c>
      <c r="C104" s="87" t="s">
        <v>86</v>
      </c>
      <c r="D104" s="80" t="s">
        <v>394</v>
      </c>
      <c r="E104" s="39">
        <v>30</v>
      </c>
      <c r="F104" s="40">
        <v>2015</v>
      </c>
      <c r="G104" s="102">
        <f t="shared" si="155"/>
        <v>2045</v>
      </c>
      <c r="H104" s="97" t="s">
        <v>20</v>
      </c>
      <c r="I104" s="97">
        <v>4</v>
      </c>
      <c r="J104" s="98" t="str">
        <f>IF(D104='Vatten, avlopp, värme, kyla'!I3,"56861",IF(D104='Vatten, avlopp, värme, kyla'!I4,"56862",IF(D104='Vatten, avlopp, värme, kyla'!I5,"56863",IF(D104='Vatten, avlopp, värme, kyla'!I6,"56871",IF(D104='Vatten, avlopp, värme, kyla'!I7,"56872",IF(D104='Vatten, avlopp, värme, kyla'!I8,"56873",""))))))</f>
        <v>56872</v>
      </c>
      <c r="K104" s="99" t="str">
        <f>IF(D104='Vatten, avlopp, värme, kyla'!I3,"14320",IF(D104='Vatten, avlopp, värme, kyla'!I4,"20710",IF(D104='Vatten, avlopp, värme, kyla'!I5,"27330",IF(D104='Vatten, avlopp, värme, kyla'!I6,"2670",IF(D104='Vatten, avlopp, värme, kyla'!I7,"4730",IF(D104='Vatten, avlopp, värme, kyla'!I8,"16630","0"))))))</f>
        <v>4730</v>
      </c>
      <c r="L104" s="97">
        <f t="shared" si="156"/>
        <v>18.920000000000002</v>
      </c>
      <c r="M104" s="100"/>
      <c r="O104" s="61" t="str">
        <f t="shared" si="104"/>
        <v/>
      </c>
      <c r="P104" s="62" t="str">
        <f t="shared" si="105"/>
        <v/>
      </c>
      <c r="Q104" s="62" t="str">
        <f t="shared" si="106"/>
        <v/>
      </c>
      <c r="R104" s="62" t="str">
        <f t="shared" si="107"/>
        <v/>
      </c>
      <c r="S104" s="62" t="str">
        <f t="shared" si="108"/>
        <v/>
      </c>
      <c r="T104" s="62" t="str">
        <f t="shared" si="109"/>
        <v/>
      </c>
      <c r="U104" s="62" t="str">
        <f t="shared" si="110"/>
        <v/>
      </c>
      <c r="V104" s="62" t="str">
        <f t="shared" si="111"/>
        <v/>
      </c>
      <c r="W104" s="62" t="str">
        <f t="shared" si="112"/>
        <v/>
      </c>
      <c r="X104" s="62" t="str">
        <f t="shared" si="113"/>
        <v/>
      </c>
      <c r="Y104" s="62" t="str">
        <f t="shared" si="114"/>
        <v/>
      </c>
      <c r="Z104" s="62" t="str">
        <f t="shared" si="115"/>
        <v/>
      </c>
      <c r="AA104" s="62" t="str">
        <f t="shared" si="116"/>
        <v/>
      </c>
      <c r="AB104" s="62" t="str">
        <f t="shared" si="117"/>
        <v/>
      </c>
      <c r="AC104" s="62" t="str">
        <f t="shared" si="118"/>
        <v/>
      </c>
      <c r="AD104" s="62" t="str">
        <f t="shared" si="119"/>
        <v/>
      </c>
      <c r="AE104" s="62" t="str">
        <f t="shared" si="120"/>
        <v/>
      </c>
      <c r="AF104" s="62" t="str">
        <f t="shared" si="121"/>
        <v/>
      </c>
      <c r="AG104" s="62" t="str">
        <f t="shared" si="122"/>
        <v/>
      </c>
      <c r="AH104" s="62" t="str">
        <f t="shared" si="123"/>
        <v/>
      </c>
      <c r="AI104" s="62" t="str">
        <f t="shared" si="124"/>
        <v/>
      </c>
      <c r="AJ104" s="63">
        <f t="shared" si="125"/>
        <v>18.920000000000002</v>
      </c>
      <c r="AK104" s="62" t="str">
        <f t="shared" si="126"/>
        <v/>
      </c>
      <c r="AL104" s="62" t="str">
        <f t="shared" si="127"/>
        <v/>
      </c>
      <c r="AM104" s="62" t="str">
        <f t="shared" si="128"/>
        <v/>
      </c>
      <c r="AN104" s="63" t="str">
        <f t="shared" si="129"/>
        <v/>
      </c>
      <c r="AO104" s="62" t="str">
        <f t="shared" si="130"/>
        <v/>
      </c>
      <c r="AP104" s="62" t="str">
        <f t="shared" si="131"/>
        <v/>
      </c>
      <c r="AQ104" s="62" t="str">
        <f t="shared" si="132"/>
        <v/>
      </c>
      <c r="AR104" s="62" t="str">
        <f t="shared" si="133"/>
        <v/>
      </c>
      <c r="AS104" s="62" t="str">
        <f t="shared" si="134"/>
        <v/>
      </c>
      <c r="AT104" s="62" t="str">
        <f t="shared" si="135"/>
        <v/>
      </c>
      <c r="AU104" s="62" t="str">
        <f t="shared" si="136"/>
        <v/>
      </c>
      <c r="AV104" s="62" t="str">
        <f t="shared" si="137"/>
        <v/>
      </c>
      <c r="AW104" s="62" t="str">
        <f t="shared" si="138"/>
        <v/>
      </c>
      <c r="AX104" s="62" t="str">
        <f t="shared" si="139"/>
        <v/>
      </c>
      <c r="AY104" s="62" t="str">
        <f t="shared" si="140"/>
        <v/>
      </c>
      <c r="AZ104" s="62" t="str">
        <f t="shared" si="141"/>
        <v/>
      </c>
      <c r="BA104" s="62" t="str">
        <f t="shared" si="142"/>
        <v/>
      </c>
      <c r="BB104" s="62" t="str">
        <f t="shared" si="143"/>
        <v/>
      </c>
      <c r="BC104" s="62" t="str">
        <f t="shared" si="144"/>
        <v/>
      </c>
      <c r="BD104" s="62" t="str">
        <f t="shared" si="145"/>
        <v/>
      </c>
      <c r="BE104" s="62" t="str">
        <f t="shared" si="146"/>
        <v/>
      </c>
      <c r="BF104" s="62" t="str">
        <f t="shared" si="147"/>
        <v/>
      </c>
      <c r="BG104" s="62" t="str">
        <f t="shared" si="148"/>
        <v/>
      </c>
      <c r="BH104" s="62" t="str">
        <f t="shared" si="149"/>
        <v/>
      </c>
      <c r="BI104" s="62" t="str">
        <f t="shared" si="150"/>
        <v/>
      </c>
      <c r="BJ104" s="62" t="str">
        <f t="shared" si="151"/>
        <v/>
      </c>
      <c r="BK104" s="62" t="str">
        <f t="shared" si="152"/>
        <v/>
      </c>
      <c r="BL104" s="62" t="str">
        <f t="shared" si="153"/>
        <v/>
      </c>
      <c r="BM104" s="64" t="str">
        <f t="shared" si="154"/>
        <v/>
      </c>
    </row>
    <row r="105" spans="1:65" x14ac:dyDescent="0.2">
      <c r="A105" s="37"/>
      <c r="B105" s="38" t="s">
        <v>29</v>
      </c>
      <c r="C105" s="87" t="s">
        <v>85</v>
      </c>
      <c r="D105" s="80" t="s">
        <v>387</v>
      </c>
      <c r="E105" s="39">
        <v>80</v>
      </c>
      <c r="F105" s="40">
        <v>1952</v>
      </c>
      <c r="G105" s="102">
        <f t="shared" si="155"/>
        <v>2032</v>
      </c>
      <c r="H105" s="97" t="s">
        <v>91</v>
      </c>
      <c r="I105" s="97">
        <f>BL177</f>
        <v>188</v>
      </c>
      <c r="J105" s="98" t="str">
        <f>IF(D105='Vatten, avlopp, värme, kyla'!J3,"56502",IF(D105='Vatten, avlopp, värme, kyla'!J4,"56801",IF(D105='Vatten, avlopp, värme, kyla'!J5,"56802","")))</f>
        <v>56502</v>
      </c>
      <c r="K105" s="99" t="str">
        <f>IF(D105='Vatten, avlopp, värme, kyla'!J3,"52810",IF(D105='Vatten, avlopp, värme, kyla'!J4,"25500",IF(D105='Vatten, avlopp, värme, kyla'!J5,"4340","0")))</f>
        <v>52810</v>
      </c>
      <c r="L105" s="97">
        <f t="shared" si="156"/>
        <v>9928.2800000000007</v>
      </c>
      <c r="M105" s="100"/>
      <c r="O105" s="61" t="str">
        <f t="shared" si="104"/>
        <v/>
      </c>
      <c r="P105" s="62" t="str">
        <f t="shared" si="105"/>
        <v/>
      </c>
      <c r="Q105" s="62" t="str">
        <f t="shared" si="106"/>
        <v/>
      </c>
      <c r="R105" s="62" t="str">
        <f t="shared" si="107"/>
        <v/>
      </c>
      <c r="S105" s="62" t="str">
        <f t="shared" si="108"/>
        <v/>
      </c>
      <c r="T105" s="62" t="str">
        <f t="shared" si="109"/>
        <v/>
      </c>
      <c r="U105" s="62" t="str">
        <f t="shared" si="110"/>
        <v/>
      </c>
      <c r="V105" s="62" t="str">
        <f t="shared" si="111"/>
        <v/>
      </c>
      <c r="W105" s="62">
        <f t="shared" si="112"/>
        <v>9928.2800000000007</v>
      </c>
      <c r="X105" s="62" t="str">
        <f t="shared" si="113"/>
        <v/>
      </c>
      <c r="Y105" s="62" t="str">
        <f t="shared" si="114"/>
        <v/>
      </c>
      <c r="Z105" s="62" t="str">
        <f t="shared" si="115"/>
        <v/>
      </c>
      <c r="AA105" s="62" t="str">
        <f t="shared" si="116"/>
        <v/>
      </c>
      <c r="AB105" s="62" t="str">
        <f t="shared" si="117"/>
        <v/>
      </c>
      <c r="AC105" s="62" t="str">
        <f t="shared" si="118"/>
        <v/>
      </c>
      <c r="AD105" s="62" t="str">
        <f t="shared" si="119"/>
        <v/>
      </c>
      <c r="AE105" s="62" t="str">
        <f t="shared" si="120"/>
        <v/>
      </c>
      <c r="AF105" s="62" t="str">
        <f t="shared" si="121"/>
        <v/>
      </c>
      <c r="AG105" s="62" t="str">
        <f t="shared" si="122"/>
        <v/>
      </c>
      <c r="AH105" s="62" t="str">
        <f t="shared" si="123"/>
        <v/>
      </c>
      <c r="AI105" s="62" t="str">
        <f t="shared" si="124"/>
        <v/>
      </c>
      <c r="AJ105" s="63" t="str">
        <f t="shared" si="125"/>
        <v/>
      </c>
      <c r="AK105" s="62" t="str">
        <f t="shared" si="126"/>
        <v/>
      </c>
      <c r="AL105" s="62" t="str">
        <f t="shared" si="127"/>
        <v/>
      </c>
      <c r="AM105" s="62" t="str">
        <f t="shared" si="128"/>
        <v/>
      </c>
      <c r="AN105" s="63" t="str">
        <f t="shared" si="129"/>
        <v/>
      </c>
      <c r="AO105" s="62" t="str">
        <f t="shared" si="130"/>
        <v/>
      </c>
      <c r="AP105" s="62" t="str">
        <f t="shared" si="131"/>
        <v/>
      </c>
      <c r="AQ105" s="62" t="str">
        <f t="shared" si="132"/>
        <v/>
      </c>
      <c r="AR105" s="62" t="str">
        <f t="shared" si="133"/>
        <v/>
      </c>
      <c r="AS105" s="62" t="str">
        <f t="shared" si="134"/>
        <v/>
      </c>
      <c r="AT105" s="62" t="str">
        <f t="shared" si="135"/>
        <v/>
      </c>
      <c r="AU105" s="62" t="str">
        <f t="shared" si="136"/>
        <v/>
      </c>
      <c r="AV105" s="62" t="str">
        <f t="shared" si="137"/>
        <v/>
      </c>
      <c r="AW105" s="62" t="str">
        <f t="shared" si="138"/>
        <v/>
      </c>
      <c r="AX105" s="62" t="str">
        <f t="shared" si="139"/>
        <v/>
      </c>
      <c r="AY105" s="62" t="str">
        <f t="shared" si="140"/>
        <v/>
      </c>
      <c r="AZ105" s="62" t="str">
        <f t="shared" si="141"/>
        <v/>
      </c>
      <c r="BA105" s="62" t="str">
        <f t="shared" si="142"/>
        <v/>
      </c>
      <c r="BB105" s="62" t="str">
        <f t="shared" si="143"/>
        <v/>
      </c>
      <c r="BC105" s="62" t="str">
        <f t="shared" si="144"/>
        <v/>
      </c>
      <c r="BD105" s="62" t="str">
        <f t="shared" si="145"/>
        <v/>
      </c>
      <c r="BE105" s="62" t="str">
        <f t="shared" si="146"/>
        <v/>
      </c>
      <c r="BF105" s="62" t="str">
        <f t="shared" si="147"/>
        <v/>
      </c>
      <c r="BG105" s="62" t="str">
        <f t="shared" si="148"/>
        <v/>
      </c>
      <c r="BH105" s="62" t="str">
        <f t="shared" si="149"/>
        <v/>
      </c>
      <c r="BI105" s="62" t="str">
        <f t="shared" si="150"/>
        <v/>
      </c>
      <c r="BJ105" s="62" t="str">
        <f t="shared" si="151"/>
        <v/>
      </c>
      <c r="BK105" s="62" t="str">
        <f t="shared" si="152"/>
        <v/>
      </c>
      <c r="BL105" s="62" t="str">
        <f t="shared" si="153"/>
        <v/>
      </c>
      <c r="BM105" s="64" t="str">
        <f t="shared" si="154"/>
        <v/>
      </c>
    </row>
    <row r="106" spans="1:65" x14ac:dyDescent="0.2">
      <c r="A106" s="37"/>
      <c r="B106" s="38" t="s">
        <v>29</v>
      </c>
      <c r="C106" s="87" t="s">
        <v>380</v>
      </c>
      <c r="D106" s="80" t="s">
        <v>381</v>
      </c>
      <c r="E106" s="39">
        <v>30</v>
      </c>
      <c r="F106" s="40">
        <v>2011</v>
      </c>
      <c r="G106" s="102">
        <f t="shared" si="155"/>
        <v>2041</v>
      </c>
      <c r="H106" s="97" t="s">
        <v>20</v>
      </c>
      <c r="I106" s="97">
        <v>276</v>
      </c>
      <c r="J106" s="98" t="str">
        <f>IF(D106='Vatten, avlopp, värme, kyla'!K3,"56531",IF(D106='Vatten, avlopp, värme, kyla'!K4,"56532",IF(D106='Vatten, avlopp, värme, kyla'!K5,"56533",IF(D106='Vatten, avlopp, värme, kyla'!K6,"56534",IF(D106='Vatten, avlopp, värme, kyla'!K7,"56535",IF(D106='Vatten, avlopp, värme, kyla'!K8,"56536",IF(D106='Vatten, avlopp, värme, kyla'!K9,"56541",IF(D106='Vatten, avlopp, värme, kyla'!K10,"56542",IF(D106='Vatten, avlopp, värme, kyla'!K11,"56543",IF(D106='Vatten, avlopp, värme, kyla'!K12,"56544",IF(D106='Vatten, avlopp, värme, kyla'!K13,"56545",IF(D106='Vatten, avlopp, värme, kyla'!K14,"56546",""))))))))))))</f>
        <v>56541</v>
      </c>
      <c r="K106" s="99" t="str">
        <f>IF(D106='Vatten, avlopp, värme, kyla'!K3,"1290",IF(D106='Vatten, avlopp, värme, kyla'!K4,"1410",IF(D106='Vatten, avlopp, värme, kyla'!K5,"2480",IF(D106='Vatten, avlopp, värme, kyla'!K6,"5230",IF(D106='Vatten, avlopp, värme, kyla'!K7,"6240",IF(D106='Vatten, avlopp, värme, kyla'!K8,"6920",IF(D106='Vatten, avlopp, värme, kyla'!K9,"2450",IF(D106='Vatten, avlopp, värme, kyla'!K10,"2870",IF(D106='Vatten, avlopp, värme, kyla'!K11,"4730",IF(D106='Vatten, avlopp, värme, kyla'!K12,"7540",IF(D106='Vatten, avlopp, värme, kyla'!K13,"10160",IF(D106='Vatten, avlopp, värme, kyla'!K14,"14610","0"))))))))))))</f>
        <v>2450</v>
      </c>
      <c r="L106" s="97">
        <f t="shared" si="156"/>
        <v>676.2</v>
      </c>
      <c r="M106" s="100"/>
      <c r="O106" s="61" t="str">
        <f t="shared" si="104"/>
        <v/>
      </c>
      <c r="P106" s="62" t="str">
        <f t="shared" si="105"/>
        <v/>
      </c>
      <c r="Q106" s="62" t="str">
        <f t="shared" si="106"/>
        <v/>
      </c>
      <c r="R106" s="62" t="str">
        <f t="shared" si="107"/>
        <v/>
      </c>
      <c r="S106" s="62" t="str">
        <f t="shared" si="108"/>
        <v/>
      </c>
      <c r="T106" s="62" t="str">
        <f t="shared" si="109"/>
        <v/>
      </c>
      <c r="U106" s="62" t="str">
        <f t="shared" si="110"/>
        <v/>
      </c>
      <c r="V106" s="62" t="str">
        <f t="shared" si="111"/>
        <v/>
      </c>
      <c r="W106" s="62" t="str">
        <f t="shared" si="112"/>
        <v/>
      </c>
      <c r="X106" s="62" t="str">
        <f t="shared" si="113"/>
        <v/>
      </c>
      <c r="Y106" s="62" t="str">
        <f t="shared" si="114"/>
        <v/>
      </c>
      <c r="Z106" s="62" t="str">
        <f t="shared" si="115"/>
        <v/>
      </c>
      <c r="AA106" s="62" t="str">
        <f t="shared" si="116"/>
        <v/>
      </c>
      <c r="AB106" s="62" t="str">
        <f t="shared" si="117"/>
        <v/>
      </c>
      <c r="AC106" s="62" t="str">
        <f t="shared" si="118"/>
        <v/>
      </c>
      <c r="AD106" s="62" t="str">
        <f t="shared" si="119"/>
        <v/>
      </c>
      <c r="AE106" s="62" t="str">
        <f t="shared" si="120"/>
        <v/>
      </c>
      <c r="AF106" s="62">
        <f t="shared" si="121"/>
        <v>676.2</v>
      </c>
      <c r="AG106" s="62" t="str">
        <f t="shared" si="122"/>
        <v/>
      </c>
      <c r="AH106" s="62" t="str">
        <f t="shared" si="123"/>
        <v/>
      </c>
      <c r="AI106" s="62" t="str">
        <f t="shared" si="124"/>
        <v/>
      </c>
      <c r="AJ106" s="63" t="str">
        <f t="shared" si="125"/>
        <v/>
      </c>
      <c r="AK106" s="62" t="str">
        <f t="shared" si="126"/>
        <v/>
      </c>
      <c r="AL106" s="62" t="str">
        <f t="shared" si="127"/>
        <v/>
      </c>
      <c r="AM106" s="62" t="str">
        <f t="shared" si="128"/>
        <v/>
      </c>
      <c r="AN106" s="63" t="str">
        <f t="shared" si="129"/>
        <v/>
      </c>
      <c r="AO106" s="62" t="str">
        <f t="shared" si="130"/>
        <v/>
      </c>
      <c r="AP106" s="62" t="str">
        <f t="shared" si="131"/>
        <v/>
      </c>
      <c r="AQ106" s="62" t="str">
        <f t="shared" si="132"/>
        <v/>
      </c>
      <c r="AR106" s="62" t="str">
        <f t="shared" si="133"/>
        <v/>
      </c>
      <c r="AS106" s="62" t="str">
        <f t="shared" si="134"/>
        <v/>
      </c>
      <c r="AT106" s="62" t="str">
        <f t="shared" si="135"/>
        <v/>
      </c>
      <c r="AU106" s="62" t="str">
        <f t="shared" si="136"/>
        <v/>
      </c>
      <c r="AV106" s="62" t="str">
        <f t="shared" si="137"/>
        <v/>
      </c>
      <c r="AW106" s="62" t="str">
        <f t="shared" si="138"/>
        <v/>
      </c>
      <c r="AX106" s="62" t="str">
        <f t="shared" si="139"/>
        <v/>
      </c>
      <c r="AY106" s="62" t="str">
        <f t="shared" si="140"/>
        <v/>
      </c>
      <c r="AZ106" s="62" t="str">
        <f t="shared" si="141"/>
        <v/>
      </c>
      <c r="BA106" s="62" t="str">
        <f t="shared" si="142"/>
        <v/>
      </c>
      <c r="BB106" s="62" t="str">
        <f t="shared" si="143"/>
        <v/>
      </c>
      <c r="BC106" s="62" t="str">
        <f t="shared" si="144"/>
        <v/>
      </c>
      <c r="BD106" s="62" t="str">
        <f t="shared" si="145"/>
        <v/>
      </c>
      <c r="BE106" s="62" t="str">
        <f t="shared" si="146"/>
        <v/>
      </c>
      <c r="BF106" s="62" t="str">
        <f t="shared" si="147"/>
        <v/>
      </c>
      <c r="BG106" s="62" t="str">
        <f t="shared" si="148"/>
        <v/>
      </c>
      <c r="BH106" s="62" t="str">
        <f t="shared" si="149"/>
        <v/>
      </c>
      <c r="BI106" s="62" t="str">
        <f t="shared" si="150"/>
        <v/>
      </c>
      <c r="BJ106" s="62">
        <f t="shared" si="151"/>
        <v>676.2</v>
      </c>
      <c r="BK106" s="62" t="str">
        <f t="shared" si="152"/>
        <v/>
      </c>
      <c r="BL106" s="62" t="str">
        <f t="shared" si="153"/>
        <v/>
      </c>
      <c r="BM106" s="64" t="str">
        <f t="shared" si="154"/>
        <v/>
      </c>
    </row>
    <row r="107" spans="1:65" x14ac:dyDescent="0.2">
      <c r="A107" s="37"/>
      <c r="B107" s="38" t="s">
        <v>30</v>
      </c>
      <c r="C107" s="87" t="s">
        <v>100</v>
      </c>
      <c r="D107" s="80" t="s">
        <v>100</v>
      </c>
      <c r="E107" s="39">
        <v>30</v>
      </c>
      <c r="F107" s="40">
        <v>2011</v>
      </c>
      <c r="G107" s="102">
        <f t="shared" si="155"/>
        <v>2041</v>
      </c>
      <c r="H107" s="97" t="s">
        <v>20</v>
      </c>
      <c r="I107" s="97">
        <v>709</v>
      </c>
      <c r="J107" s="98">
        <v>56832</v>
      </c>
      <c r="K107" s="99">
        <v>670</v>
      </c>
      <c r="L107" s="97">
        <f t="shared" si="156"/>
        <v>475.03</v>
      </c>
      <c r="M107" s="100"/>
      <c r="O107" s="61" t="str">
        <f t="shared" si="104"/>
        <v/>
      </c>
      <c r="P107" s="62" t="str">
        <f t="shared" si="105"/>
        <v/>
      </c>
      <c r="Q107" s="62" t="str">
        <f t="shared" si="106"/>
        <v/>
      </c>
      <c r="R107" s="62" t="str">
        <f t="shared" si="107"/>
        <v/>
      </c>
      <c r="S107" s="62" t="str">
        <f t="shared" si="108"/>
        <v/>
      </c>
      <c r="T107" s="62" t="str">
        <f t="shared" si="109"/>
        <v/>
      </c>
      <c r="U107" s="62" t="str">
        <f t="shared" si="110"/>
        <v/>
      </c>
      <c r="V107" s="62" t="str">
        <f t="shared" si="111"/>
        <v/>
      </c>
      <c r="W107" s="62" t="str">
        <f t="shared" si="112"/>
        <v/>
      </c>
      <c r="X107" s="62" t="str">
        <f t="shared" si="113"/>
        <v/>
      </c>
      <c r="Y107" s="62" t="str">
        <f t="shared" si="114"/>
        <v/>
      </c>
      <c r="Z107" s="62" t="str">
        <f t="shared" si="115"/>
        <v/>
      </c>
      <c r="AA107" s="62" t="str">
        <f t="shared" si="116"/>
        <v/>
      </c>
      <c r="AB107" s="62" t="str">
        <f t="shared" si="117"/>
        <v/>
      </c>
      <c r="AC107" s="62" t="str">
        <f t="shared" si="118"/>
        <v/>
      </c>
      <c r="AD107" s="62" t="str">
        <f t="shared" si="119"/>
        <v/>
      </c>
      <c r="AE107" s="62" t="str">
        <f t="shared" si="120"/>
        <v/>
      </c>
      <c r="AF107" s="62">
        <f t="shared" si="121"/>
        <v>475.03</v>
      </c>
      <c r="AG107" s="62" t="str">
        <f t="shared" si="122"/>
        <v/>
      </c>
      <c r="AH107" s="62" t="str">
        <f t="shared" si="123"/>
        <v/>
      </c>
      <c r="AI107" s="62" t="str">
        <f t="shared" si="124"/>
        <v/>
      </c>
      <c r="AJ107" s="63" t="str">
        <f t="shared" si="125"/>
        <v/>
      </c>
      <c r="AK107" s="62" t="str">
        <f t="shared" si="126"/>
        <v/>
      </c>
      <c r="AL107" s="62" t="str">
        <f t="shared" si="127"/>
        <v/>
      </c>
      <c r="AM107" s="62" t="str">
        <f t="shared" si="128"/>
        <v/>
      </c>
      <c r="AN107" s="63" t="str">
        <f t="shared" si="129"/>
        <v/>
      </c>
      <c r="AO107" s="62" t="str">
        <f t="shared" si="130"/>
        <v/>
      </c>
      <c r="AP107" s="62" t="str">
        <f t="shared" si="131"/>
        <v/>
      </c>
      <c r="AQ107" s="62" t="str">
        <f t="shared" si="132"/>
        <v/>
      </c>
      <c r="AR107" s="62" t="str">
        <f t="shared" si="133"/>
        <v/>
      </c>
      <c r="AS107" s="62" t="str">
        <f t="shared" si="134"/>
        <v/>
      </c>
      <c r="AT107" s="62" t="str">
        <f t="shared" si="135"/>
        <v/>
      </c>
      <c r="AU107" s="62" t="str">
        <f t="shared" si="136"/>
        <v/>
      </c>
      <c r="AV107" s="62" t="str">
        <f t="shared" si="137"/>
        <v/>
      </c>
      <c r="AW107" s="62" t="str">
        <f t="shared" si="138"/>
        <v/>
      </c>
      <c r="AX107" s="62" t="str">
        <f t="shared" si="139"/>
        <v/>
      </c>
      <c r="AY107" s="62" t="str">
        <f t="shared" si="140"/>
        <v/>
      </c>
      <c r="AZ107" s="62" t="str">
        <f t="shared" si="141"/>
        <v/>
      </c>
      <c r="BA107" s="62" t="str">
        <f t="shared" si="142"/>
        <v/>
      </c>
      <c r="BB107" s="62" t="str">
        <f t="shared" si="143"/>
        <v/>
      </c>
      <c r="BC107" s="62" t="str">
        <f t="shared" si="144"/>
        <v/>
      </c>
      <c r="BD107" s="62" t="str">
        <f t="shared" si="145"/>
        <v/>
      </c>
      <c r="BE107" s="62" t="str">
        <f t="shared" si="146"/>
        <v/>
      </c>
      <c r="BF107" s="62" t="str">
        <f t="shared" si="147"/>
        <v/>
      </c>
      <c r="BG107" s="62" t="str">
        <f t="shared" si="148"/>
        <v/>
      </c>
      <c r="BH107" s="62" t="str">
        <f t="shared" si="149"/>
        <v/>
      </c>
      <c r="BI107" s="62" t="str">
        <f t="shared" si="150"/>
        <v/>
      </c>
      <c r="BJ107" s="62">
        <f t="shared" si="151"/>
        <v>475.03</v>
      </c>
      <c r="BK107" s="62" t="str">
        <f t="shared" si="152"/>
        <v/>
      </c>
      <c r="BL107" s="62" t="str">
        <f t="shared" si="153"/>
        <v/>
      </c>
      <c r="BM107" s="64" t="str">
        <f t="shared" si="154"/>
        <v/>
      </c>
    </row>
    <row r="108" spans="1:65" x14ac:dyDescent="0.2">
      <c r="A108" s="37"/>
      <c r="B108" s="38" t="s">
        <v>30</v>
      </c>
      <c r="C108" s="87" t="s">
        <v>99</v>
      </c>
      <c r="D108" s="80" t="s">
        <v>99</v>
      </c>
      <c r="E108" s="39">
        <v>15</v>
      </c>
      <c r="F108" s="40">
        <v>2011</v>
      </c>
      <c r="G108" s="102">
        <f t="shared" si="155"/>
        <v>2026</v>
      </c>
      <c r="H108" s="97" t="s">
        <v>20</v>
      </c>
      <c r="I108" s="97">
        <v>709</v>
      </c>
      <c r="J108" s="98">
        <v>56833</v>
      </c>
      <c r="K108" s="99">
        <v>353</v>
      </c>
      <c r="L108" s="97">
        <f t="shared" si="156"/>
        <v>250.27699999999999</v>
      </c>
      <c r="M108" s="100"/>
      <c r="O108" s="61" t="str">
        <f t="shared" si="104"/>
        <v/>
      </c>
      <c r="P108" s="62" t="str">
        <f t="shared" si="105"/>
        <v/>
      </c>
      <c r="Q108" s="62">
        <f t="shared" si="106"/>
        <v>250.27699999999999</v>
      </c>
      <c r="R108" s="62" t="str">
        <f t="shared" si="107"/>
        <v/>
      </c>
      <c r="S108" s="62" t="str">
        <f t="shared" si="108"/>
        <v/>
      </c>
      <c r="T108" s="62" t="str">
        <f t="shared" si="109"/>
        <v/>
      </c>
      <c r="U108" s="62" t="str">
        <f t="shared" si="110"/>
        <v/>
      </c>
      <c r="V108" s="62" t="str">
        <f t="shared" si="111"/>
        <v/>
      </c>
      <c r="W108" s="62" t="str">
        <f t="shared" si="112"/>
        <v/>
      </c>
      <c r="X108" s="62" t="str">
        <f t="shared" si="113"/>
        <v/>
      </c>
      <c r="Y108" s="62" t="str">
        <f t="shared" si="114"/>
        <v/>
      </c>
      <c r="Z108" s="62" t="str">
        <f t="shared" si="115"/>
        <v/>
      </c>
      <c r="AA108" s="62" t="str">
        <f t="shared" si="116"/>
        <v/>
      </c>
      <c r="AB108" s="62" t="str">
        <f t="shared" si="117"/>
        <v/>
      </c>
      <c r="AC108" s="62" t="str">
        <f t="shared" si="118"/>
        <v/>
      </c>
      <c r="AD108" s="62" t="str">
        <f t="shared" si="119"/>
        <v/>
      </c>
      <c r="AE108" s="62" t="str">
        <f t="shared" si="120"/>
        <v/>
      </c>
      <c r="AF108" s="62">
        <f t="shared" si="121"/>
        <v>250.27699999999999</v>
      </c>
      <c r="AG108" s="62" t="str">
        <f t="shared" si="122"/>
        <v/>
      </c>
      <c r="AH108" s="62" t="str">
        <f t="shared" si="123"/>
        <v/>
      </c>
      <c r="AI108" s="62" t="str">
        <f t="shared" si="124"/>
        <v/>
      </c>
      <c r="AJ108" s="63" t="str">
        <f t="shared" si="125"/>
        <v/>
      </c>
      <c r="AK108" s="62" t="str">
        <f t="shared" si="126"/>
        <v/>
      </c>
      <c r="AL108" s="62" t="str">
        <f t="shared" si="127"/>
        <v/>
      </c>
      <c r="AM108" s="62" t="str">
        <f t="shared" si="128"/>
        <v/>
      </c>
      <c r="AN108" s="63" t="str">
        <f t="shared" si="129"/>
        <v/>
      </c>
      <c r="AO108" s="62" t="str">
        <f t="shared" si="130"/>
        <v/>
      </c>
      <c r="AP108" s="62" t="str">
        <f t="shared" si="131"/>
        <v/>
      </c>
      <c r="AQ108" s="62" t="str">
        <f t="shared" si="132"/>
        <v/>
      </c>
      <c r="AR108" s="62" t="str">
        <f t="shared" si="133"/>
        <v/>
      </c>
      <c r="AS108" s="62" t="str">
        <f t="shared" si="134"/>
        <v/>
      </c>
      <c r="AT108" s="62" t="str">
        <f t="shared" si="135"/>
        <v/>
      </c>
      <c r="AU108" s="62">
        <f t="shared" si="136"/>
        <v>250.27699999999999</v>
      </c>
      <c r="AV108" s="62" t="str">
        <f t="shared" si="137"/>
        <v/>
      </c>
      <c r="AW108" s="62" t="str">
        <f t="shared" si="138"/>
        <v/>
      </c>
      <c r="AX108" s="62" t="str">
        <f t="shared" si="139"/>
        <v/>
      </c>
      <c r="AY108" s="62" t="str">
        <f t="shared" si="140"/>
        <v/>
      </c>
      <c r="AZ108" s="62" t="str">
        <f t="shared" si="141"/>
        <v/>
      </c>
      <c r="BA108" s="62" t="str">
        <f t="shared" si="142"/>
        <v/>
      </c>
      <c r="BB108" s="62" t="str">
        <f t="shared" si="143"/>
        <v/>
      </c>
      <c r="BC108" s="62" t="str">
        <f t="shared" si="144"/>
        <v/>
      </c>
      <c r="BD108" s="62" t="str">
        <f t="shared" si="145"/>
        <v/>
      </c>
      <c r="BE108" s="62" t="str">
        <f t="shared" si="146"/>
        <v/>
      </c>
      <c r="BF108" s="62" t="str">
        <f t="shared" si="147"/>
        <v/>
      </c>
      <c r="BG108" s="62" t="str">
        <f t="shared" si="148"/>
        <v/>
      </c>
      <c r="BH108" s="62" t="str">
        <f t="shared" si="149"/>
        <v/>
      </c>
      <c r="BI108" s="62" t="str">
        <f t="shared" si="150"/>
        <v/>
      </c>
      <c r="BJ108" s="62">
        <f t="shared" si="151"/>
        <v>250.27699999999999</v>
      </c>
      <c r="BK108" s="62" t="str">
        <f t="shared" si="152"/>
        <v/>
      </c>
      <c r="BL108" s="62" t="str">
        <f t="shared" si="153"/>
        <v/>
      </c>
      <c r="BM108" s="64" t="str">
        <f t="shared" si="154"/>
        <v/>
      </c>
    </row>
    <row r="109" spans="1:65" x14ac:dyDescent="0.2">
      <c r="A109" s="37"/>
      <c r="B109" s="38" t="s">
        <v>28</v>
      </c>
      <c r="C109" s="87" t="s">
        <v>656</v>
      </c>
      <c r="D109" s="80" t="s">
        <v>658</v>
      </c>
      <c r="E109" s="39">
        <v>50</v>
      </c>
      <c r="F109" s="40">
        <v>2022</v>
      </c>
      <c r="G109" s="102">
        <f t="shared" ref="G109" si="157">IF(AND((F109+E109)&lt;Startår,(F109+E109)&gt;100),Startår,F109+E109)</f>
        <v>2072</v>
      </c>
      <c r="H109" s="97" t="s">
        <v>20</v>
      </c>
      <c r="I109" s="97">
        <v>1</v>
      </c>
      <c r="J109" s="98" t="s">
        <v>509</v>
      </c>
      <c r="K109" s="99">
        <v>5630000</v>
      </c>
      <c r="L109" s="97">
        <f t="shared" ref="L109" si="158">K109*I109/1000</f>
        <v>5630</v>
      </c>
      <c r="M109" s="100"/>
      <c r="O109" s="61" t="str">
        <f t="shared" si="104"/>
        <v/>
      </c>
      <c r="P109" s="62" t="str">
        <f t="shared" si="105"/>
        <v/>
      </c>
      <c r="Q109" s="62" t="str">
        <f t="shared" si="106"/>
        <v/>
      </c>
      <c r="R109" s="62" t="str">
        <f t="shared" si="107"/>
        <v/>
      </c>
      <c r="S109" s="62" t="str">
        <f t="shared" si="108"/>
        <v/>
      </c>
      <c r="T109" s="62" t="str">
        <f t="shared" si="109"/>
        <v/>
      </c>
      <c r="U109" s="62" t="str">
        <f t="shared" si="110"/>
        <v/>
      </c>
      <c r="V109" s="62" t="str">
        <f t="shared" si="111"/>
        <v/>
      </c>
      <c r="W109" s="62" t="str">
        <f t="shared" si="112"/>
        <v/>
      </c>
      <c r="X109" s="62" t="str">
        <f t="shared" si="113"/>
        <v/>
      </c>
      <c r="Y109" s="62" t="str">
        <f t="shared" si="114"/>
        <v/>
      </c>
      <c r="Z109" s="62" t="str">
        <f t="shared" si="115"/>
        <v/>
      </c>
      <c r="AA109" s="62" t="str">
        <f t="shared" si="116"/>
        <v/>
      </c>
      <c r="AB109" s="62" t="str">
        <f t="shared" si="117"/>
        <v/>
      </c>
      <c r="AC109" s="62" t="str">
        <f t="shared" si="118"/>
        <v/>
      </c>
      <c r="AD109" s="62" t="str">
        <f t="shared" si="119"/>
        <v/>
      </c>
      <c r="AE109" s="62" t="str">
        <f t="shared" si="120"/>
        <v/>
      </c>
      <c r="AF109" s="62" t="str">
        <f t="shared" si="121"/>
        <v/>
      </c>
      <c r="AG109" s="62" t="str">
        <f t="shared" si="122"/>
        <v/>
      </c>
      <c r="AH109" s="62" t="str">
        <f t="shared" si="123"/>
        <v/>
      </c>
      <c r="AI109" s="62" t="str">
        <f t="shared" si="124"/>
        <v/>
      </c>
      <c r="AJ109" s="63" t="str">
        <f t="shared" si="125"/>
        <v/>
      </c>
      <c r="AK109" s="62" t="str">
        <f t="shared" si="126"/>
        <v/>
      </c>
      <c r="AL109" s="62" t="str">
        <f t="shared" si="127"/>
        <v/>
      </c>
      <c r="AM109" s="62" t="str">
        <f t="shared" si="128"/>
        <v/>
      </c>
      <c r="AN109" s="63" t="str">
        <f t="shared" si="129"/>
        <v/>
      </c>
      <c r="AO109" s="62" t="str">
        <f t="shared" si="130"/>
        <v/>
      </c>
      <c r="AP109" s="62" t="str">
        <f t="shared" si="131"/>
        <v/>
      </c>
      <c r="AQ109" s="62" t="str">
        <f t="shared" si="132"/>
        <v/>
      </c>
      <c r="AR109" s="62" t="str">
        <f t="shared" si="133"/>
        <v/>
      </c>
      <c r="AS109" s="62" t="str">
        <f t="shared" si="134"/>
        <v/>
      </c>
      <c r="AT109" s="62" t="str">
        <f t="shared" si="135"/>
        <v/>
      </c>
      <c r="AU109" s="62" t="str">
        <f t="shared" si="136"/>
        <v/>
      </c>
      <c r="AV109" s="62" t="str">
        <f t="shared" si="137"/>
        <v/>
      </c>
      <c r="AW109" s="62" t="str">
        <f t="shared" si="138"/>
        <v/>
      </c>
      <c r="AX109" s="62" t="str">
        <f t="shared" si="139"/>
        <v/>
      </c>
      <c r="AY109" s="62" t="str">
        <f t="shared" si="140"/>
        <v/>
      </c>
      <c r="AZ109" s="62" t="str">
        <f t="shared" si="141"/>
        <v/>
      </c>
      <c r="BA109" s="62" t="str">
        <f t="shared" si="142"/>
        <v/>
      </c>
      <c r="BB109" s="62" t="str">
        <f t="shared" si="143"/>
        <v/>
      </c>
      <c r="BC109" s="62" t="str">
        <f t="shared" si="144"/>
        <v/>
      </c>
      <c r="BD109" s="62" t="str">
        <f t="shared" si="145"/>
        <v/>
      </c>
      <c r="BE109" s="62" t="str">
        <f t="shared" si="146"/>
        <v/>
      </c>
      <c r="BF109" s="62" t="str">
        <f t="shared" si="147"/>
        <v/>
      </c>
      <c r="BG109" s="62" t="str">
        <f t="shared" si="148"/>
        <v/>
      </c>
      <c r="BH109" s="62" t="str">
        <f t="shared" si="149"/>
        <v/>
      </c>
      <c r="BI109" s="62" t="str">
        <f t="shared" si="150"/>
        <v/>
      </c>
      <c r="BJ109" s="62" t="str">
        <f t="shared" si="151"/>
        <v/>
      </c>
      <c r="BK109" s="62">
        <f t="shared" si="152"/>
        <v>5630</v>
      </c>
      <c r="BL109" s="62" t="str">
        <f t="shared" si="153"/>
        <v/>
      </c>
      <c r="BM109" s="64" t="str">
        <f t="shared" si="154"/>
        <v/>
      </c>
    </row>
    <row r="110" spans="1:65" hidden="1" x14ac:dyDescent="0.2">
      <c r="A110" s="37"/>
      <c r="B110" s="38"/>
      <c r="C110" s="87"/>
      <c r="D110" s="80"/>
      <c r="E110" s="39"/>
      <c r="F110" s="40"/>
      <c r="G110" s="73">
        <f t="shared" ref="G110" si="159">IF(AND((F110+E110)&lt;Startår,(F110+E110)&gt;100),Startår,F110+E110)</f>
        <v>0</v>
      </c>
      <c r="H110" s="41"/>
      <c r="I110" s="41"/>
      <c r="J110" s="71"/>
      <c r="K110" s="76"/>
      <c r="L110" s="41">
        <f t="shared" ref="L110" si="160">K110*I110/1000</f>
        <v>0</v>
      </c>
      <c r="M110" s="45"/>
      <c r="O110" s="61" t="str">
        <f t="shared" si="104"/>
        <v/>
      </c>
      <c r="P110" s="62" t="str">
        <f t="shared" si="105"/>
        <v/>
      </c>
      <c r="Q110" s="62" t="str">
        <f t="shared" si="106"/>
        <v/>
      </c>
      <c r="R110" s="62" t="str">
        <f t="shared" si="107"/>
        <v/>
      </c>
      <c r="S110" s="62" t="str">
        <f t="shared" si="108"/>
        <v/>
      </c>
      <c r="T110" s="62" t="str">
        <f t="shared" si="109"/>
        <v/>
      </c>
      <c r="U110" s="62" t="str">
        <f t="shared" si="110"/>
        <v/>
      </c>
      <c r="V110" s="62" t="str">
        <f t="shared" si="111"/>
        <v/>
      </c>
      <c r="W110" s="62" t="str">
        <f t="shared" si="112"/>
        <v/>
      </c>
      <c r="X110" s="62" t="str">
        <f t="shared" si="113"/>
        <v/>
      </c>
      <c r="Y110" s="62" t="str">
        <f t="shared" si="114"/>
        <v/>
      </c>
      <c r="Z110" s="62" t="str">
        <f t="shared" si="115"/>
        <v/>
      </c>
      <c r="AA110" s="62" t="str">
        <f t="shared" si="116"/>
        <v/>
      </c>
      <c r="AB110" s="62" t="str">
        <f t="shared" si="117"/>
        <v/>
      </c>
      <c r="AC110" s="62" t="str">
        <f t="shared" si="118"/>
        <v/>
      </c>
      <c r="AD110" s="62" t="str">
        <f t="shared" si="119"/>
        <v/>
      </c>
      <c r="AE110" s="62" t="str">
        <f t="shared" si="120"/>
        <v/>
      </c>
      <c r="AF110" s="62" t="str">
        <f t="shared" si="121"/>
        <v/>
      </c>
      <c r="AG110" s="62" t="str">
        <f t="shared" si="122"/>
        <v/>
      </c>
      <c r="AH110" s="62" t="str">
        <f t="shared" si="123"/>
        <v/>
      </c>
      <c r="AI110" s="62" t="str">
        <f t="shared" si="124"/>
        <v/>
      </c>
      <c r="AJ110" s="63" t="str">
        <f t="shared" si="125"/>
        <v/>
      </c>
      <c r="AK110" s="62" t="str">
        <f t="shared" si="126"/>
        <v/>
      </c>
      <c r="AL110" s="62" t="str">
        <f t="shared" si="127"/>
        <v/>
      </c>
      <c r="AM110" s="62" t="str">
        <f t="shared" si="128"/>
        <v/>
      </c>
      <c r="AN110" s="63" t="str">
        <f t="shared" si="129"/>
        <v/>
      </c>
      <c r="AO110" s="62" t="str">
        <f t="shared" si="130"/>
        <v/>
      </c>
      <c r="AP110" s="62" t="str">
        <f t="shared" si="131"/>
        <v/>
      </c>
      <c r="AQ110" s="62" t="str">
        <f t="shared" si="132"/>
        <v/>
      </c>
      <c r="AR110" s="62" t="str">
        <f t="shared" si="133"/>
        <v/>
      </c>
      <c r="AS110" s="62" t="str">
        <f t="shared" si="134"/>
        <v/>
      </c>
      <c r="AT110" s="62" t="str">
        <f t="shared" si="135"/>
        <v/>
      </c>
      <c r="AU110" s="62" t="str">
        <f t="shared" si="136"/>
        <v/>
      </c>
      <c r="AV110" s="62" t="str">
        <f t="shared" si="137"/>
        <v/>
      </c>
      <c r="AW110" s="62" t="str">
        <f t="shared" si="138"/>
        <v/>
      </c>
      <c r="AX110" s="62" t="str">
        <f t="shared" si="139"/>
        <v/>
      </c>
      <c r="AY110" s="62" t="str">
        <f t="shared" si="140"/>
        <v/>
      </c>
      <c r="AZ110" s="62" t="str">
        <f t="shared" si="141"/>
        <v/>
      </c>
      <c r="BA110" s="62" t="str">
        <f t="shared" si="142"/>
        <v/>
      </c>
      <c r="BB110" s="62" t="str">
        <f t="shared" si="143"/>
        <v/>
      </c>
      <c r="BC110" s="62" t="str">
        <f t="shared" si="144"/>
        <v/>
      </c>
      <c r="BD110" s="62" t="str">
        <f t="shared" si="145"/>
        <v/>
      </c>
      <c r="BE110" s="62" t="str">
        <f t="shared" si="146"/>
        <v/>
      </c>
      <c r="BF110" s="62" t="str">
        <f t="shared" si="147"/>
        <v/>
      </c>
      <c r="BG110" s="62" t="str">
        <f t="shared" si="148"/>
        <v/>
      </c>
      <c r="BH110" s="62" t="str">
        <f t="shared" si="149"/>
        <v/>
      </c>
      <c r="BI110" s="62" t="str">
        <f t="shared" si="150"/>
        <v/>
      </c>
      <c r="BJ110" s="62" t="str">
        <f t="shared" si="151"/>
        <v/>
      </c>
      <c r="BK110" s="62" t="str">
        <f t="shared" si="152"/>
        <v/>
      </c>
      <c r="BL110" s="62" t="str">
        <f t="shared" si="153"/>
        <v/>
      </c>
      <c r="BM110" s="64" t="str">
        <f t="shared" si="154"/>
        <v/>
      </c>
    </row>
    <row r="111" spans="1:65" hidden="1" x14ac:dyDescent="0.2">
      <c r="A111" s="37"/>
      <c r="B111" s="38"/>
      <c r="C111" s="87"/>
      <c r="D111" s="80"/>
      <c r="E111" s="39"/>
      <c r="F111" s="40"/>
      <c r="G111" s="73">
        <f t="shared" ref="G111" si="161">IF(AND((F111+E111)&lt;Startår,(F111+E111)&gt;100),Startår,F111+E111)</f>
        <v>0</v>
      </c>
      <c r="H111" s="41"/>
      <c r="I111" s="41"/>
      <c r="J111" s="71"/>
      <c r="K111" s="76"/>
      <c r="L111" s="41">
        <f t="shared" ref="L111" si="162">K111*I111/1000</f>
        <v>0</v>
      </c>
      <c r="M111" s="45"/>
      <c r="O111" s="61" t="str">
        <f t="shared" si="104"/>
        <v/>
      </c>
      <c r="P111" s="62" t="str">
        <f t="shared" si="105"/>
        <v/>
      </c>
      <c r="Q111" s="62" t="str">
        <f t="shared" si="106"/>
        <v/>
      </c>
      <c r="R111" s="62" t="str">
        <f t="shared" si="107"/>
        <v/>
      </c>
      <c r="S111" s="62" t="str">
        <f t="shared" si="108"/>
        <v/>
      </c>
      <c r="T111" s="62" t="str">
        <f t="shared" si="109"/>
        <v/>
      </c>
      <c r="U111" s="62" t="str">
        <f t="shared" si="110"/>
        <v/>
      </c>
      <c r="V111" s="62" t="str">
        <f t="shared" si="111"/>
        <v/>
      </c>
      <c r="W111" s="62" t="str">
        <f t="shared" si="112"/>
        <v/>
      </c>
      <c r="X111" s="62" t="str">
        <f t="shared" si="113"/>
        <v/>
      </c>
      <c r="Y111" s="62" t="str">
        <f t="shared" si="114"/>
        <v/>
      </c>
      <c r="Z111" s="62" t="str">
        <f t="shared" si="115"/>
        <v/>
      </c>
      <c r="AA111" s="62" t="str">
        <f t="shared" si="116"/>
        <v/>
      </c>
      <c r="AB111" s="62" t="str">
        <f t="shared" si="117"/>
        <v/>
      </c>
      <c r="AC111" s="62" t="str">
        <f t="shared" si="118"/>
        <v/>
      </c>
      <c r="AD111" s="62" t="str">
        <f t="shared" si="119"/>
        <v/>
      </c>
      <c r="AE111" s="62" t="str">
        <f t="shared" si="120"/>
        <v/>
      </c>
      <c r="AF111" s="62" t="str">
        <f t="shared" si="121"/>
        <v/>
      </c>
      <c r="AG111" s="62" t="str">
        <f t="shared" si="122"/>
        <v/>
      </c>
      <c r="AH111" s="62" t="str">
        <f t="shared" si="123"/>
        <v/>
      </c>
      <c r="AI111" s="62" t="str">
        <f t="shared" si="124"/>
        <v/>
      </c>
      <c r="AJ111" s="63" t="str">
        <f t="shared" si="125"/>
        <v/>
      </c>
      <c r="AK111" s="62" t="str">
        <f t="shared" si="126"/>
        <v/>
      </c>
      <c r="AL111" s="62" t="str">
        <f t="shared" si="127"/>
        <v/>
      </c>
      <c r="AM111" s="62" t="str">
        <f t="shared" si="128"/>
        <v/>
      </c>
      <c r="AN111" s="63" t="str">
        <f t="shared" si="129"/>
        <v/>
      </c>
      <c r="AO111" s="62" t="str">
        <f t="shared" si="130"/>
        <v/>
      </c>
      <c r="AP111" s="62" t="str">
        <f t="shared" si="131"/>
        <v/>
      </c>
      <c r="AQ111" s="62" t="str">
        <f t="shared" si="132"/>
        <v/>
      </c>
      <c r="AR111" s="62" t="str">
        <f t="shared" si="133"/>
        <v/>
      </c>
      <c r="AS111" s="62" t="str">
        <f t="shared" si="134"/>
        <v/>
      </c>
      <c r="AT111" s="62" t="str">
        <f t="shared" si="135"/>
        <v/>
      </c>
      <c r="AU111" s="62" t="str">
        <f t="shared" si="136"/>
        <v/>
      </c>
      <c r="AV111" s="62" t="str">
        <f t="shared" si="137"/>
        <v/>
      </c>
      <c r="AW111" s="62" t="str">
        <f t="shared" si="138"/>
        <v/>
      </c>
      <c r="AX111" s="62" t="str">
        <f t="shared" si="139"/>
        <v/>
      </c>
      <c r="AY111" s="62" t="str">
        <f t="shared" si="140"/>
        <v/>
      </c>
      <c r="AZ111" s="62" t="str">
        <f t="shared" si="141"/>
        <v/>
      </c>
      <c r="BA111" s="62" t="str">
        <f t="shared" si="142"/>
        <v/>
      </c>
      <c r="BB111" s="62" t="str">
        <f t="shared" si="143"/>
        <v/>
      </c>
      <c r="BC111" s="62" t="str">
        <f t="shared" si="144"/>
        <v/>
      </c>
      <c r="BD111" s="62" t="str">
        <f t="shared" si="145"/>
        <v/>
      </c>
      <c r="BE111" s="62" t="str">
        <f t="shared" si="146"/>
        <v/>
      </c>
      <c r="BF111" s="62" t="str">
        <f t="shared" si="147"/>
        <v/>
      </c>
      <c r="BG111" s="62" t="str">
        <f t="shared" si="148"/>
        <v/>
      </c>
      <c r="BH111" s="62" t="str">
        <f t="shared" si="149"/>
        <v/>
      </c>
      <c r="BI111" s="62" t="str">
        <f t="shared" si="150"/>
        <v/>
      </c>
      <c r="BJ111" s="62" t="str">
        <f t="shared" si="151"/>
        <v/>
      </c>
      <c r="BK111" s="62" t="str">
        <f t="shared" si="152"/>
        <v/>
      </c>
      <c r="BL111" s="62" t="str">
        <f t="shared" si="153"/>
        <v/>
      </c>
      <c r="BM111" s="64" t="str">
        <f t="shared" si="154"/>
        <v/>
      </c>
    </row>
    <row r="112" spans="1:65" hidden="1" x14ac:dyDescent="0.2">
      <c r="A112" s="37"/>
      <c r="B112" s="38"/>
      <c r="C112" s="87"/>
      <c r="D112" s="80"/>
      <c r="E112" s="39"/>
      <c r="F112" s="40"/>
      <c r="G112" s="73">
        <f t="shared" ref="G112" si="163">IF(AND((F112+E112)&lt;Startår,(F112+E112)&gt;100),Startår,F112+E112)</f>
        <v>0</v>
      </c>
      <c r="H112" s="41"/>
      <c r="I112" s="41"/>
      <c r="J112" s="71"/>
      <c r="K112" s="76"/>
      <c r="L112" s="41">
        <f t="shared" ref="L112" si="164">K112*I112/1000</f>
        <v>0</v>
      </c>
      <c r="M112" s="45"/>
      <c r="O112" s="61" t="str">
        <f t="shared" si="104"/>
        <v/>
      </c>
      <c r="P112" s="62" t="str">
        <f t="shared" si="105"/>
        <v/>
      </c>
      <c r="Q112" s="62" t="str">
        <f t="shared" si="106"/>
        <v/>
      </c>
      <c r="R112" s="62" t="str">
        <f t="shared" si="107"/>
        <v/>
      </c>
      <c r="S112" s="62" t="str">
        <f t="shared" si="108"/>
        <v/>
      </c>
      <c r="T112" s="62" t="str">
        <f t="shared" si="109"/>
        <v/>
      </c>
      <c r="U112" s="62" t="str">
        <f t="shared" si="110"/>
        <v/>
      </c>
      <c r="V112" s="62" t="str">
        <f t="shared" si="111"/>
        <v/>
      </c>
      <c r="W112" s="62" t="str">
        <f t="shared" si="112"/>
        <v/>
      </c>
      <c r="X112" s="62" t="str">
        <f t="shared" si="113"/>
        <v/>
      </c>
      <c r="Y112" s="62" t="str">
        <f t="shared" si="114"/>
        <v/>
      </c>
      <c r="Z112" s="62" t="str">
        <f t="shared" si="115"/>
        <v/>
      </c>
      <c r="AA112" s="62" t="str">
        <f t="shared" si="116"/>
        <v/>
      </c>
      <c r="AB112" s="62" t="str">
        <f t="shared" si="117"/>
        <v/>
      </c>
      <c r="AC112" s="62" t="str">
        <f t="shared" si="118"/>
        <v/>
      </c>
      <c r="AD112" s="62" t="str">
        <f t="shared" si="119"/>
        <v/>
      </c>
      <c r="AE112" s="62" t="str">
        <f t="shared" si="120"/>
        <v/>
      </c>
      <c r="AF112" s="62" t="str">
        <f t="shared" si="121"/>
        <v/>
      </c>
      <c r="AG112" s="62" t="str">
        <f t="shared" si="122"/>
        <v/>
      </c>
      <c r="AH112" s="62" t="str">
        <f t="shared" si="123"/>
        <v/>
      </c>
      <c r="AI112" s="62" t="str">
        <f t="shared" si="124"/>
        <v/>
      </c>
      <c r="AJ112" s="63" t="str">
        <f t="shared" si="125"/>
        <v/>
      </c>
      <c r="AK112" s="62" t="str">
        <f t="shared" si="126"/>
        <v/>
      </c>
      <c r="AL112" s="62" t="str">
        <f t="shared" si="127"/>
        <v/>
      </c>
      <c r="AM112" s="62" t="str">
        <f t="shared" si="128"/>
        <v/>
      </c>
      <c r="AN112" s="63" t="str">
        <f t="shared" si="129"/>
        <v/>
      </c>
      <c r="AO112" s="62" t="str">
        <f t="shared" si="130"/>
        <v/>
      </c>
      <c r="AP112" s="62" t="str">
        <f t="shared" si="131"/>
        <v/>
      </c>
      <c r="AQ112" s="62" t="str">
        <f t="shared" si="132"/>
        <v/>
      </c>
      <c r="AR112" s="62" t="str">
        <f t="shared" si="133"/>
        <v/>
      </c>
      <c r="AS112" s="62" t="str">
        <f t="shared" si="134"/>
        <v/>
      </c>
      <c r="AT112" s="62" t="str">
        <f t="shared" si="135"/>
        <v/>
      </c>
      <c r="AU112" s="62" t="str">
        <f t="shared" si="136"/>
        <v/>
      </c>
      <c r="AV112" s="62" t="str">
        <f t="shared" si="137"/>
        <v/>
      </c>
      <c r="AW112" s="62" t="str">
        <f t="shared" si="138"/>
        <v/>
      </c>
      <c r="AX112" s="62" t="str">
        <f t="shared" si="139"/>
        <v/>
      </c>
      <c r="AY112" s="62" t="str">
        <f t="shared" si="140"/>
        <v/>
      </c>
      <c r="AZ112" s="62" t="str">
        <f t="shared" si="141"/>
        <v/>
      </c>
      <c r="BA112" s="62" t="str">
        <f t="shared" si="142"/>
        <v/>
      </c>
      <c r="BB112" s="62" t="str">
        <f t="shared" si="143"/>
        <v/>
      </c>
      <c r="BC112" s="62" t="str">
        <f t="shared" si="144"/>
        <v/>
      </c>
      <c r="BD112" s="62" t="str">
        <f t="shared" si="145"/>
        <v/>
      </c>
      <c r="BE112" s="62" t="str">
        <f t="shared" si="146"/>
        <v/>
      </c>
      <c r="BF112" s="62" t="str">
        <f t="shared" si="147"/>
        <v/>
      </c>
      <c r="BG112" s="62" t="str">
        <f t="shared" si="148"/>
        <v/>
      </c>
      <c r="BH112" s="62" t="str">
        <f t="shared" si="149"/>
        <v/>
      </c>
      <c r="BI112" s="62" t="str">
        <f t="shared" si="150"/>
        <v/>
      </c>
      <c r="BJ112" s="62" t="str">
        <f t="shared" si="151"/>
        <v/>
      </c>
      <c r="BK112" s="62" t="str">
        <f t="shared" si="152"/>
        <v/>
      </c>
      <c r="BL112" s="62" t="str">
        <f t="shared" si="153"/>
        <v/>
      </c>
      <c r="BM112" s="64" t="str">
        <f t="shared" si="154"/>
        <v/>
      </c>
    </row>
    <row r="113" spans="1:65" hidden="1" x14ac:dyDescent="0.2">
      <c r="A113" s="37"/>
      <c r="B113" s="38"/>
      <c r="C113" s="87"/>
      <c r="D113" s="80"/>
      <c r="E113" s="39"/>
      <c r="F113" s="40"/>
      <c r="G113" s="73">
        <f t="shared" ref="G113" si="165">IF(AND((F113+E113)&lt;Startår,(F113+E113)&gt;100),Startår,F113+E113)</f>
        <v>0</v>
      </c>
      <c r="H113" s="41"/>
      <c r="I113" s="41"/>
      <c r="J113" s="71"/>
      <c r="K113" s="76"/>
      <c r="L113" s="41">
        <f t="shared" ref="L113" si="166">K113*I113/1000</f>
        <v>0</v>
      </c>
      <c r="M113" s="45"/>
      <c r="O113" s="61" t="str">
        <f t="shared" si="104"/>
        <v/>
      </c>
      <c r="P113" s="62" t="str">
        <f t="shared" si="105"/>
        <v/>
      </c>
      <c r="Q113" s="62" t="str">
        <f t="shared" si="106"/>
        <v/>
      </c>
      <c r="R113" s="62" t="str">
        <f t="shared" si="107"/>
        <v/>
      </c>
      <c r="S113" s="62" t="str">
        <f t="shared" si="108"/>
        <v/>
      </c>
      <c r="T113" s="62" t="str">
        <f t="shared" si="109"/>
        <v/>
      </c>
      <c r="U113" s="62" t="str">
        <f t="shared" si="110"/>
        <v/>
      </c>
      <c r="V113" s="62" t="str">
        <f t="shared" si="111"/>
        <v/>
      </c>
      <c r="W113" s="62" t="str">
        <f t="shared" si="112"/>
        <v/>
      </c>
      <c r="X113" s="62" t="str">
        <f t="shared" si="113"/>
        <v/>
      </c>
      <c r="Y113" s="62" t="str">
        <f t="shared" si="114"/>
        <v/>
      </c>
      <c r="Z113" s="62" t="str">
        <f t="shared" si="115"/>
        <v/>
      </c>
      <c r="AA113" s="62" t="str">
        <f t="shared" si="116"/>
        <v/>
      </c>
      <c r="AB113" s="62" t="str">
        <f t="shared" si="117"/>
        <v/>
      </c>
      <c r="AC113" s="62" t="str">
        <f t="shared" si="118"/>
        <v/>
      </c>
      <c r="AD113" s="62" t="str">
        <f t="shared" si="119"/>
        <v/>
      </c>
      <c r="AE113" s="62" t="str">
        <f t="shared" si="120"/>
        <v/>
      </c>
      <c r="AF113" s="62" t="str">
        <f t="shared" si="121"/>
        <v/>
      </c>
      <c r="AG113" s="62" t="str">
        <f t="shared" si="122"/>
        <v/>
      </c>
      <c r="AH113" s="62" t="str">
        <f t="shared" si="123"/>
        <v/>
      </c>
      <c r="AI113" s="62" t="str">
        <f t="shared" si="124"/>
        <v/>
      </c>
      <c r="AJ113" s="63" t="str">
        <f t="shared" si="125"/>
        <v/>
      </c>
      <c r="AK113" s="62" t="str">
        <f t="shared" si="126"/>
        <v/>
      </c>
      <c r="AL113" s="62" t="str">
        <f t="shared" si="127"/>
        <v/>
      </c>
      <c r="AM113" s="62" t="str">
        <f t="shared" si="128"/>
        <v/>
      </c>
      <c r="AN113" s="63" t="str">
        <f t="shared" si="129"/>
        <v/>
      </c>
      <c r="AO113" s="62" t="str">
        <f t="shared" si="130"/>
        <v/>
      </c>
      <c r="AP113" s="62" t="str">
        <f t="shared" si="131"/>
        <v/>
      </c>
      <c r="AQ113" s="62" t="str">
        <f t="shared" si="132"/>
        <v/>
      </c>
      <c r="AR113" s="62" t="str">
        <f t="shared" si="133"/>
        <v/>
      </c>
      <c r="AS113" s="62" t="str">
        <f t="shared" si="134"/>
        <v/>
      </c>
      <c r="AT113" s="62" t="str">
        <f t="shared" si="135"/>
        <v/>
      </c>
      <c r="AU113" s="62" t="str">
        <f t="shared" si="136"/>
        <v/>
      </c>
      <c r="AV113" s="62" t="str">
        <f t="shared" si="137"/>
        <v/>
      </c>
      <c r="AW113" s="62" t="str">
        <f t="shared" si="138"/>
        <v/>
      </c>
      <c r="AX113" s="62" t="str">
        <f t="shared" si="139"/>
        <v/>
      </c>
      <c r="AY113" s="62" t="str">
        <f t="shared" si="140"/>
        <v/>
      </c>
      <c r="AZ113" s="62" t="str">
        <f t="shared" si="141"/>
        <v/>
      </c>
      <c r="BA113" s="62" t="str">
        <f t="shared" si="142"/>
        <v/>
      </c>
      <c r="BB113" s="62" t="str">
        <f t="shared" si="143"/>
        <v/>
      </c>
      <c r="BC113" s="62" t="str">
        <f t="shared" si="144"/>
        <v/>
      </c>
      <c r="BD113" s="62" t="str">
        <f t="shared" si="145"/>
        <v/>
      </c>
      <c r="BE113" s="62" t="str">
        <f t="shared" si="146"/>
        <v/>
      </c>
      <c r="BF113" s="62" t="str">
        <f t="shared" si="147"/>
        <v/>
      </c>
      <c r="BG113" s="62" t="str">
        <f t="shared" si="148"/>
        <v/>
      </c>
      <c r="BH113" s="62" t="str">
        <f t="shared" si="149"/>
        <v/>
      </c>
      <c r="BI113" s="62" t="str">
        <f t="shared" si="150"/>
        <v/>
      </c>
      <c r="BJ113" s="62" t="str">
        <f t="shared" si="151"/>
        <v/>
      </c>
      <c r="BK113" s="62" t="str">
        <f t="shared" si="152"/>
        <v/>
      </c>
      <c r="BL113" s="62" t="str">
        <f t="shared" si="153"/>
        <v/>
      </c>
      <c r="BM113" s="64" t="str">
        <f t="shared" si="154"/>
        <v/>
      </c>
    </row>
    <row r="114" spans="1:65" hidden="1" x14ac:dyDescent="0.2">
      <c r="A114" s="37"/>
      <c r="B114" s="38"/>
      <c r="C114" s="87"/>
      <c r="D114" s="80"/>
      <c r="E114" s="39"/>
      <c r="F114" s="40"/>
      <c r="G114" s="73">
        <f t="shared" ref="G114" si="167">IF(AND((F114+E114)&lt;Startår,(F114+E114)&gt;100),Startår,F114+E114)</f>
        <v>0</v>
      </c>
      <c r="H114" s="41"/>
      <c r="I114" s="41"/>
      <c r="J114" s="71"/>
      <c r="K114" s="76"/>
      <c r="L114" s="41">
        <f t="shared" ref="L114" si="168">K114*I114/1000</f>
        <v>0</v>
      </c>
      <c r="M114" s="45"/>
      <c r="O114" s="61" t="str">
        <f t="shared" si="104"/>
        <v/>
      </c>
      <c r="P114" s="62" t="str">
        <f t="shared" si="105"/>
        <v/>
      </c>
      <c r="Q114" s="62" t="str">
        <f t="shared" si="106"/>
        <v/>
      </c>
      <c r="R114" s="62" t="str">
        <f t="shared" si="107"/>
        <v/>
      </c>
      <c r="S114" s="62" t="str">
        <f t="shared" si="108"/>
        <v/>
      </c>
      <c r="T114" s="62" t="str">
        <f t="shared" si="109"/>
        <v/>
      </c>
      <c r="U114" s="62" t="str">
        <f t="shared" si="110"/>
        <v/>
      </c>
      <c r="V114" s="62" t="str">
        <f t="shared" si="111"/>
        <v/>
      </c>
      <c r="W114" s="62" t="str">
        <f t="shared" si="112"/>
        <v/>
      </c>
      <c r="X114" s="62" t="str">
        <f t="shared" si="113"/>
        <v/>
      </c>
      <c r="Y114" s="62" t="str">
        <f t="shared" si="114"/>
        <v/>
      </c>
      <c r="Z114" s="62" t="str">
        <f t="shared" si="115"/>
        <v/>
      </c>
      <c r="AA114" s="62" t="str">
        <f t="shared" si="116"/>
        <v/>
      </c>
      <c r="AB114" s="62" t="str">
        <f t="shared" si="117"/>
        <v/>
      </c>
      <c r="AC114" s="62" t="str">
        <f t="shared" si="118"/>
        <v/>
      </c>
      <c r="AD114" s="62" t="str">
        <f t="shared" si="119"/>
        <v/>
      </c>
      <c r="AE114" s="62" t="str">
        <f t="shared" si="120"/>
        <v/>
      </c>
      <c r="AF114" s="62" t="str">
        <f t="shared" si="121"/>
        <v/>
      </c>
      <c r="AG114" s="62" t="str">
        <f t="shared" si="122"/>
        <v/>
      </c>
      <c r="AH114" s="62" t="str">
        <f t="shared" si="123"/>
        <v/>
      </c>
      <c r="AI114" s="62" t="str">
        <f t="shared" si="124"/>
        <v/>
      </c>
      <c r="AJ114" s="63" t="str">
        <f t="shared" si="125"/>
        <v/>
      </c>
      <c r="AK114" s="62" t="str">
        <f t="shared" si="126"/>
        <v/>
      </c>
      <c r="AL114" s="62" t="str">
        <f t="shared" si="127"/>
        <v/>
      </c>
      <c r="AM114" s="62" t="str">
        <f t="shared" si="128"/>
        <v/>
      </c>
      <c r="AN114" s="63" t="str">
        <f t="shared" si="129"/>
        <v/>
      </c>
      <c r="AO114" s="62" t="str">
        <f t="shared" si="130"/>
        <v/>
      </c>
      <c r="AP114" s="62" t="str">
        <f t="shared" si="131"/>
        <v/>
      </c>
      <c r="AQ114" s="62" t="str">
        <f t="shared" si="132"/>
        <v/>
      </c>
      <c r="AR114" s="62" t="str">
        <f t="shared" si="133"/>
        <v/>
      </c>
      <c r="AS114" s="62" t="str">
        <f t="shared" si="134"/>
        <v/>
      </c>
      <c r="AT114" s="62" t="str">
        <f t="shared" si="135"/>
        <v/>
      </c>
      <c r="AU114" s="62" t="str">
        <f t="shared" si="136"/>
        <v/>
      </c>
      <c r="AV114" s="62" t="str">
        <f t="shared" si="137"/>
        <v/>
      </c>
      <c r="AW114" s="62" t="str">
        <f t="shared" si="138"/>
        <v/>
      </c>
      <c r="AX114" s="62" t="str">
        <f t="shared" si="139"/>
        <v/>
      </c>
      <c r="AY114" s="62" t="str">
        <f t="shared" si="140"/>
        <v/>
      </c>
      <c r="AZ114" s="62" t="str">
        <f t="shared" si="141"/>
        <v/>
      </c>
      <c r="BA114" s="62" t="str">
        <f t="shared" si="142"/>
        <v/>
      </c>
      <c r="BB114" s="62" t="str">
        <f t="shared" si="143"/>
        <v/>
      </c>
      <c r="BC114" s="62" t="str">
        <f t="shared" si="144"/>
        <v/>
      </c>
      <c r="BD114" s="62" t="str">
        <f t="shared" si="145"/>
        <v/>
      </c>
      <c r="BE114" s="62" t="str">
        <f t="shared" si="146"/>
        <v/>
      </c>
      <c r="BF114" s="62" t="str">
        <f t="shared" si="147"/>
        <v/>
      </c>
      <c r="BG114" s="62" t="str">
        <f t="shared" si="148"/>
        <v/>
      </c>
      <c r="BH114" s="62" t="str">
        <f t="shared" si="149"/>
        <v/>
      </c>
      <c r="BI114" s="62" t="str">
        <f t="shared" si="150"/>
        <v/>
      </c>
      <c r="BJ114" s="62" t="str">
        <f t="shared" si="151"/>
        <v/>
      </c>
      <c r="BK114" s="62" t="str">
        <f t="shared" si="152"/>
        <v/>
      </c>
      <c r="BL114" s="62" t="str">
        <f t="shared" si="153"/>
        <v/>
      </c>
      <c r="BM114" s="64" t="str">
        <f t="shared" si="154"/>
        <v/>
      </c>
    </row>
    <row r="115" spans="1:65" hidden="1" x14ac:dyDescent="0.2">
      <c r="A115" s="37"/>
      <c r="B115" s="38"/>
      <c r="C115" s="87"/>
      <c r="D115" s="80"/>
      <c r="E115" s="39"/>
      <c r="F115" s="40"/>
      <c r="G115" s="73">
        <f t="shared" ref="G115" si="169">IF(AND((F115+E115)&lt;Startår,(F115+E115)&gt;100),Startår,F115+E115)</f>
        <v>0</v>
      </c>
      <c r="H115" s="41"/>
      <c r="I115" s="41"/>
      <c r="J115" s="71"/>
      <c r="K115" s="76"/>
      <c r="L115" s="41">
        <f t="shared" ref="L115" si="170">K115*I115/1000</f>
        <v>0</v>
      </c>
      <c r="M115" s="45"/>
      <c r="O115" s="61" t="str">
        <f t="shared" si="104"/>
        <v/>
      </c>
      <c r="P115" s="62" t="str">
        <f t="shared" si="105"/>
        <v/>
      </c>
      <c r="Q115" s="62" t="str">
        <f t="shared" si="106"/>
        <v/>
      </c>
      <c r="R115" s="62" t="str">
        <f t="shared" si="107"/>
        <v/>
      </c>
      <c r="S115" s="62" t="str">
        <f t="shared" si="108"/>
        <v/>
      </c>
      <c r="T115" s="62" t="str">
        <f t="shared" si="109"/>
        <v/>
      </c>
      <c r="U115" s="62" t="str">
        <f t="shared" si="110"/>
        <v/>
      </c>
      <c r="V115" s="62" t="str">
        <f t="shared" si="111"/>
        <v/>
      </c>
      <c r="W115" s="62" t="str">
        <f t="shared" si="112"/>
        <v/>
      </c>
      <c r="X115" s="62" t="str">
        <f t="shared" si="113"/>
        <v/>
      </c>
      <c r="Y115" s="62" t="str">
        <f t="shared" si="114"/>
        <v/>
      </c>
      <c r="Z115" s="62" t="str">
        <f t="shared" si="115"/>
        <v/>
      </c>
      <c r="AA115" s="62" t="str">
        <f t="shared" si="116"/>
        <v/>
      </c>
      <c r="AB115" s="62" t="str">
        <f t="shared" si="117"/>
        <v/>
      </c>
      <c r="AC115" s="62" t="str">
        <f t="shared" si="118"/>
        <v/>
      </c>
      <c r="AD115" s="62" t="str">
        <f t="shared" si="119"/>
        <v/>
      </c>
      <c r="AE115" s="62" t="str">
        <f t="shared" si="120"/>
        <v/>
      </c>
      <c r="AF115" s="62" t="str">
        <f t="shared" si="121"/>
        <v/>
      </c>
      <c r="AG115" s="62" t="str">
        <f t="shared" si="122"/>
        <v/>
      </c>
      <c r="AH115" s="62" t="str">
        <f t="shared" si="123"/>
        <v/>
      </c>
      <c r="AI115" s="62" t="str">
        <f t="shared" si="124"/>
        <v/>
      </c>
      <c r="AJ115" s="63" t="str">
        <f t="shared" si="125"/>
        <v/>
      </c>
      <c r="AK115" s="62" t="str">
        <f t="shared" si="126"/>
        <v/>
      </c>
      <c r="AL115" s="62" t="str">
        <f t="shared" si="127"/>
        <v/>
      </c>
      <c r="AM115" s="62" t="str">
        <f t="shared" si="128"/>
        <v/>
      </c>
      <c r="AN115" s="63" t="str">
        <f t="shared" si="129"/>
        <v/>
      </c>
      <c r="AO115" s="62" t="str">
        <f t="shared" si="130"/>
        <v/>
      </c>
      <c r="AP115" s="62" t="str">
        <f t="shared" si="131"/>
        <v/>
      </c>
      <c r="AQ115" s="62" t="str">
        <f t="shared" si="132"/>
        <v/>
      </c>
      <c r="AR115" s="62" t="str">
        <f t="shared" si="133"/>
        <v/>
      </c>
      <c r="AS115" s="62" t="str">
        <f t="shared" si="134"/>
        <v/>
      </c>
      <c r="AT115" s="62" t="str">
        <f t="shared" si="135"/>
        <v/>
      </c>
      <c r="AU115" s="62" t="str">
        <f t="shared" si="136"/>
        <v/>
      </c>
      <c r="AV115" s="62" t="str">
        <f t="shared" si="137"/>
        <v/>
      </c>
      <c r="AW115" s="62" t="str">
        <f t="shared" si="138"/>
        <v/>
      </c>
      <c r="AX115" s="62" t="str">
        <f t="shared" si="139"/>
        <v/>
      </c>
      <c r="AY115" s="62" t="str">
        <f t="shared" si="140"/>
        <v/>
      </c>
      <c r="AZ115" s="62" t="str">
        <f t="shared" si="141"/>
        <v/>
      </c>
      <c r="BA115" s="62" t="str">
        <f t="shared" si="142"/>
        <v/>
      </c>
      <c r="BB115" s="62" t="str">
        <f t="shared" si="143"/>
        <v/>
      </c>
      <c r="BC115" s="62" t="str">
        <f t="shared" si="144"/>
        <v/>
      </c>
      <c r="BD115" s="62" t="str">
        <f t="shared" si="145"/>
        <v/>
      </c>
      <c r="BE115" s="62" t="str">
        <f t="shared" si="146"/>
        <v/>
      </c>
      <c r="BF115" s="62" t="str">
        <f t="shared" si="147"/>
        <v/>
      </c>
      <c r="BG115" s="62" t="str">
        <f t="shared" si="148"/>
        <v/>
      </c>
      <c r="BH115" s="62" t="str">
        <f t="shared" si="149"/>
        <v/>
      </c>
      <c r="BI115" s="62" t="str">
        <f t="shared" si="150"/>
        <v/>
      </c>
      <c r="BJ115" s="62" t="str">
        <f t="shared" si="151"/>
        <v/>
      </c>
      <c r="BK115" s="62" t="str">
        <f t="shared" si="152"/>
        <v/>
      </c>
      <c r="BL115" s="62" t="str">
        <f t="shared" si="153"/>
        <v/>
      </c>
      <c r="BM115" s="64" t="str">
        <f t="shared" si="154"/>
        <v/>
      </c>
    </row>
    <row r="116" spans="1:65" hidden="1" x14ac:dyDescent="0.2">
      <c r="A116" s="37"/>
      <c r="B116" s="38"/>
      <c r="C116" s="87"/>
      <c r="D116" s="80"/>
      <c r="E116" s="39"/>
      <c r="F116" s="40"/>
      <c r="G116" s="73">
        <f t="shared" ref="G116" si="171">IF(AND((F116+E116)&lt;Startår,(F116+E116)&gt;100),Startår,F116+E116)</f>
        <v>0</v>
      </c>
      <c r="H116" s="41"/>
      <c r="I116" s="41"/>
      <c r="J116" s="71"/>
      <c r="K116" s="76"/>
      <c r="L116" s="41">
        <f t="shared" ref="L116" si="172">K116*I116/1000</f>
        <v>0</v>
      </c>
      <c r="M116" s="45"/>
      <c r="O116" s="61" t="str">
        <f t="shared" si="104"/>
        <v/>
      </c>
      <c r="P116" s="62" t="str">
        <f t="shared" si="105"/>
        <v/>
      </c>
      <c r="Q116" s="62" t="str">
        <f t="shared" si="106"/>
        <v/>
      </c>
      <c r="R116" s="62" t="str">
        <f t="shared" si="107"/>
        <v/>
      </c>
      <c r="S116" s="62" t="str">
        <f t="shared" si="108"/>
        <v/>
      </c>
      <c r="T116" s="62" t="str">
        <f t="shared" si="109"/>
        <v/>
      </c>
      <c r="U116" s="62" t="str">
        <f t="shared" si="110"/>
        <v/>
      </c>
      <c r="V116" s="62" t="str">
        <f t="shared" si="111"/>
        <v/>
      </c>
      <c r="W116" s="62" t="str">
        <f t="shared" si="112"/>
        <v/>
      </c>
      <c r="X116" s="62" t="str">
        <f t="shared" si="113"/>
        <v/>
      </c>
      <c r="Y116" s="62" t="str">
        <f t="shared" si="114"/>
        <v/>
      </c>
      <c r="Z116" s="62" t="str">
        <f t="shared" si="115"/>
        <v/>
      </c>
      <c r="AA116" s="62" t="str">
        <f t="shared" si="116"/>
        <v/>
      </c>
      <c r="AB116" s="62" t="str">
        <f t="shared" si="117"/>
        <v/>
      </c>
      <c r="AC116" s="62" t="str">
        <f t="shared" si="118"/>
        <v/>
      </c>
      <c r="AD116" s="62" t="str">
        <f t="shared" si="119"/>
        <v/>
      </c>
      <c r="AE116" s="62" t="str">
        <f t="shared" si="120"/>
        <v/>
      </c>
      <c r="AF116" s="62" t="str">
        <f t="shared" si="121"/>
        <v/>
      </c>
      <c r="AG116" s="62" t="str">
        <f t="shared" si="122"/>
        <v/>
      </c>
      <c r="AH116" s="62" t="str">
        <f t="shared" si="123"/>
        <v/>
      </c>
      <c r="AI116" s="62" t="str">
        <f t="shared" si="124"/>
        <v/>
      </c>
      <c r="AJ116" s="63" t="str">
        <f t="shared" si="125"/>
        <v/>
      </c>
      <c r="AK116" s="62" t="str">
        <f t="shared" si="126"/>
        <v/>
      </c>
      <c r="AL116" s="62" t="str">
        <f t="shared" si="127"/>
        <v/>
      </c>
      <c r="AM116" s="62" t="str">
        <f t="shared" si="128"/>
        <v/>
      </c>
      <c r="AN116" s="63" t="str">
        <f t="shared" si="129"/>
        <v/>
      </c>
      <c r="AO116" s="62" t="str">
        <f t="shared" si="130"/>
        <v/>
      </c>
      <c r="AP116" s="62" t="str">
        <f t="shared" si="131"/>
        <v/>
      </c>
      <c r="AQ116" s="62" t="str">
        <f t="shared" si="132"/>
        <v/>
      </c>
      <c r="AR116" s="62" t="str">
        <f t="shared" si="133"/>
        <v/>
      </c>
      <c r="AS116" s="62" t="str">
        <f t="shared" si="134"/>
        <v/>
      </c>
      <c r="AT116" s="62" t="str">
        <f t="shared" si="135"/>
        <v/>
      </c>
      <c r="AU116" s="62" t="str">
        <f t="shared" si="136"/>
        <v/>
      </c>
      <c r="AV116" s="62" t="str">
        <f t="shared" si="137"/>
        <v/>
      </c>
      <c r="AW116" s="62" t="str">
        <f t="shared" si="138"/>
        <v/>
      </c>
      <c r="AX116" s="62" t="str">
        <f t="shared" si="139"/>
        <v/>
      </c>
      <c r="AY116" s="62" t="str">
        <f t="shared" si="140"/>
        <v/>
      </c>
      <c r="AZ116" s="62" t="str">
        <f t="shared" si="141"/>
        <v/>
      </c>
      <c r="BA116" s="62" t="str">
        <f t="shared" si="142"/>
        <v/>
      </c>
      <c r="BB116" s="62" t="str">
        <f t="shared" si="143"/>
        <v/>
      </c>
      <c r="BC116" s="62" t="str">
        <f t="shared" si="144"/>
        <v/>
      </c>
      <c r="BD116" s="62" t="str">
        <f t="shared" si="145"/>
        <v/>
      </c>
      <c r="BE116" s="62" t="str">
        <f t="shared" si="146"/>
        <v/>
      </c>
      <c r="BF116" s="62" t="str">
        <f t="shared" si="147"/>
        <v/>
      </c>
      <c r="BG116" s="62" t="str">
        <f t="shared" si="148"/>
        <v/>
      </c>
      <c r="BH116" s="62" t="str">
        <f t="shared" si="149"/>
        <v/>
      </c>
      <c r="BI116" s="62" t="str">
        <f t="shared" si="150"/>
        <v/>
      </c>
      <c r="BJ116" s="62" t="str">
        <f t="shared" si="151"/>
        <v/>
      </c>
      <c r="BK116" s="62" t="str">
        <f t="shared" si="152"/>
        <v/>
      </c>
      <c r="BL116" s="62" t="str">
        <f t="shared" si="153"/>
        <v/>
      </c>
      <c r="BM116" s="64" t="str">
        <f t="shared" si="154"/>
        <v/>
      </c>
    </row>
    <row r="117" spans="1:65" x14ac:dyDescent="0.2">
      <c r="A117" s="21" t="s">
        <v>31</v>
      </c>
      <c r="B117" s="42"/>
      <c r="C117" s="86"/>
      <c r="D117" s="81"/>
      <c r="E117" s="43"/>
      <c r="F117" s="44"/>
      <c r="G117" s="70"/>
      <c r="H117" s="25"/>
      <c r="I117" s="25"/>
      <c r="J117" s="70"/>
      <c r="K117" s="75"/>
      <c r="L117" s="25"/>
      <c r="M117" s="25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</row>
    <row r="118" spans="1:65" x14ac:dyDescent="0.2">
      <c r="A118" s="37"/>
      <c r="B118" s="38" t="s">
        <v>80</v>
      </c>
      <c r="C118" s="87" t="s">
        <v>81</v>
      </c>
      <c r="D118" s="80" t="s">
        <v>629</v>
      </c>
      <c r="E118" s="39">
        <v>20</v>
      </c>
      <c r="F118" s="40">
        <v>2019</v>
      </c>
      <c r="G118" s="102">
        <f t="shared" ref="G118:G124" si="173">IF(AND((F118+E118)&lt;Startår,(F118+E118)&gt;100),Startår,F118+E118)</f>
        <v>2039</v>
      </c>
      <c r="H118" s="97" t="s">
        <v>20</v>
      </c>
      <c r="I118" s="97">
        <v>25</v>
      </c>
      <c r="J118" s="98" t="s">
        <v>129</v>
      </c>
      <c r="K118" s="99">
        <v>23010</v>
      </c>
      <c r="L118" s="97">
        <f>K118*I118/1000</f>
        <v>575.25</v>
      </c>
      <c r="M118" s="97"/>
      <c r="O118" s="61" t="str">
        <f t="shared" si="104"/>
        <v/>
      </c>
      <c r="P118" s="62" t="str">
        <f t="shared" si="105"/>
        <v/>
      </c>
      <c r="Q118" s="62" t="str">
        <f t="shared" si="106"/>
        <v/>
      </c>
      <c r="R118" s="62" t="str">
        <f t="shared" si="107"/>
        <v/>
      </c>
      <c r="S118" s="62" t="str">
        <f t="shared" si="108"/>
        <v/>
      </c>
      <c r="T118" s="62" t="str">
        <f t="shared" si="109"/>
        <v/>
      </c>
      <c r="U118" s="62" t="str">
        <f t="shared" si="110"/>
        <v/>
      </c>
      <c r="V118" s="62" t="str">
        <f t="shared" si="111"/>
        <v/>
      </c>
      <c r="W118" s="62" t="str">
        <f t="shared" si="112"/>
        <v/>
      </c>
      <c r="X118" s="62" t="str">
        <f t="shared" si="113"/>
        <v/>
      </c>
      <c r="Y118" s="62" t="str">
        <f t="shared" si="114"/>
        <v/>
      </c>
      <c r="Z118" s="62" t="str">
        <f t="shared" si="115"/>
        <v/>
      </c>
      <c r="AA118" s="62" t="str">
        <f t="shared" si="116"/>
        <v/>
      </c>
      <c r="AB118" s="62" t="str">
        <f t="shared" si="117"/>
        <v/>
      </c>
      <c r="AC118" s="62" t="str">
        <f t="shared" si="118"/>
        <v/>
      </c>
      <c r="AD118" s="62">
        <f t="shared" si="119"/>
        <v>575.25</v>
      </c>
      <c r="AE118" s="62" t="str">
        <f t="shared" si="120"/>
        <v/>
      </c>
      <c r="AF118" s="62" t="str">
        <f t="shared" si="121"/>
        <v/>
      </c>
      <c r="AG118" s="62" t="str">
        <f t="shared" si="122"/>
        <v/>
      </c>
      <c r="AH118" s="62" t="str">
        <f t="shared" si="123"/>
        <v/>
      </c>
      <c r="AI118" s="62" t="str">
        <f t="shared" si="124"/>
        <v/>
      </c>
      <c r="AJ118" s="63" t="str">
        <f t="shared" si="125"/>
        <v/>
      </c>
      <c r="AK118" s="62" t="str">
        <f t="shared" si="126"/>
        <v/>
      </c>
      <c r="AL118" s="62" t="str">
        <f t="shared" si="127"/>
        <v/>
      </c>
      <c r="AM118" s="62" t="str">
        <f t="shared" si="128"/>
        <v/>
      </c>
      <c r="AN118" s="63" t="str">
        <f t="shared" si="129"/>
        <v/>
      </c>
      <c r="AO118" s="62" t="str">
        <f t="shared" si="130"/>
        <v/>
      </c>
      <c r="AP118" s="62" t="str">
        <f t="shared" si="131"/>
        <v/>
      </c>
      <c r="AQ118" s="62" t="str">
        <f t="shared" si="132"/>
        <v/>
      </c>
      <c r="AR118" s="62" t="str">
        <f t="shared" si="133"/>
        <v/>
      </c>
      <c r="AS118" s="62" t="str">
        <f t="shared" si="134"/>
        <v/>
      </c>
      <c r="AT118" s="62" t="str">
        <f t="shared" si="135"/>
        <v/>
      </c>
      <c r="AU118" s="62" t="str">
        <f t="shared" si="136"/>
        <v/>
      </c>
      <c r="AV118" s="62" t="str">
        <f t="shared" si="137"/>
        <v/>
      </c>
      <c r="AW118" s="62" t="str">
        <f t="shared" si="138"/>
        <v/>
      </c>
      <c r="AX118" s="62">
        <f t="shared" si="139"/>
        <v>575.25</v>
      </c>
      <c r="AY118" s="62" t="str">
        <f t="shared" si="140"/>
        <v/>
      </c>
      <c r="AZ118" s="62" t="str">
        <f t="shared" si="141"/>
        <v/>
      </c>
      <c r="BA118" s="62" t="str">
        <f t="shared" si="142"/>
        <v/>
      </c>
      <c r="BB118" s="62" t="str">
        <f t="shared" si="143"/>
        <v/>
      </c>
      <c r="BC118" s="62" t="str">
        <f t="shared" si="144"/>
        <v/>
      </c>
      <c r="BD118" s="62" t="str">
        <f t="shared" si="145"/>
        <v/>
      </c>
      <c r="BE118" s="62" t="str">
        <f t="shared" si="146"/>
        <v/>
      </c>
      <c r="BF118" s="62" t="str">
        <f t="shared" si="147"/>
        <v/>
      </c>
      <c r="BG118" s="62" t="str">
        <f t="shared" si="148"/>
        <v/>
      </c>
      <c r="BH118" s="62" t="str">
        <f t="shared" si="149"/>
        <v/>
      </c>
      <c r="BI118" s="62" t="str">
        <f t="shared" si="150"/>
        <v/>
      </c>
      <c r="BJ118" s="62" t="str">
        <f t="shared" si="151"/>
        <v/>
      </c>
      <c r="BK118" s="62" t="str">
        <f t="shared" si="152"/>
        <v/>
      </c>
      <c r="BL118" s="62" t="str">
        <f t="shared" si="153"/>
        <v/>
      </c>
      <c r="BM118" s="64" t="str">
        <f t="shared" si="154"/>
        <v/>
      </c>
    </row>
    <row r="119" spans="1:65" x14ac:dyDescent="0.2">
      <c r="A119" s="37"/>
      <c r="B119" s="38" t="s">
        <v>19</v>
      </c>
      <c r="C119" s="87" t="s">
        <v>345</v>
      </c>
      <c r="D119" s="80" t="s">
        <v>347</v>
      </c>
      <c r="E119" s="39" t="str">
        <f>IF(D119=Ventilation!B3,"6",IF(D119=Ventilation!B4,"6",IF(D119=Ventilation!B5,"3","0")))</f>
        <v>6</v>
      </c>
      <c r="F119" s="40">
        <v>2021</v>
      </c>
      <c r="G119" s="102">
        <f t="shared" si="173"/>
        <v>2027</v>
      </c>
      <c r="H119" s="97" t="s">
        <v>93</v>
      </c>
      <c r="I119" s="97">
        <f>BL179</f>
        <v>10545</v>
      </c>
      <c r="J119" s="98" t="str">
        <f>IF(D119=Ventilation!B3,"57011",IF(D119=Ventilation!B4,"57012",IF(D119=Ventilation!B5,"57014","")))</f>
        <v>57012</v>
      </c>
      <c r="K119" s="99" t="str">
        <f>IF(D119=Ventilation!B3,"6",IF(D119=Ventilation!B4,"5",IF(D119=Ventilation!B5,"7","0")))</f>
        <v>5</v>
      </c>
      <c r="L119" s="97">
        <f t="shared" ref="L119:L124" si="174">K119*I119/1000</f>
        <v>52.725000000000001</v>
      </c>
      <c r="M119" s="97"/>
      <c r="O119" s="61" t="str">
        <f t="shared" si="104"/>
        <v/>
      </c>
      <c r="P119" s="62" t="str">
        <f t="shared" si="105"/>
        <v/>
      </c>
      <c r="Q119" s="62" t="str">
        <f t="shared" si="106"/>
        <v/>
      </c>
      <c r="R119" s="62">
        <f t="shared" si="107"/>
        <v>52.725000000000001</v>
      </c>
      <c r="S119" s="62" t="str">
        <f t="shared" si="108"/>
        <v/>
      </c>
      <c r="T119" s="62" t="str">
        <f t="shared" si="109"/>
        <v/>
      </c>
      <c r="U119" s="62" t="str">
        <f t="shared" si="110"/>
        <v/>
      </c>
      <c r="V119" s="62" t="str">
        <f t="shared" si="111"/>
        <v/>
      </c>
      <c r="W119" s="62" t="str">
        <f t="shared" si="112"/>
        <v/>
      </c>
      <c r="X119" s="62">
        <f t="shared" si="113"/>
        <v>52.725000000000001</v>
      </c>
      <c r="Y119" s="62" t="str">
        <f t="shared" si="114"/>
        <v/>
      </c>
      <c r="Z119" s="62" t="str">
        <f t="shared" si="115"/>
        <v/>
      </c>
      <c r="AA119" s="62" t="str">
        <f t="shared" si="116"/>
        <v/>
      </c>
      <c r="AB119" s="62" t="str">
        <f t="shared" si="117"/>
        <v/>
      </c>
      <c r="AC119" s="62" t="str">
        <f t="shared" si="118"/>
        <v/>
      </c>
      <c r="AD119" s="62">
        <f t="shared" si="119"/>
        <v>52.725000000000001</v>
      </c>
      <c r="AE119" s="62" t="str">
        <f t="shared" si="120"/>
        <v/>
      </c>
      <c r="AF119" s="62" t="str">
        <f t="shared" si="121"/>
        <v/>
      </c>
      <c r="AG119" s="62" t="str">
        <f t="shared" si="122"/>
        <v/>
      </c>
      <c r="AH119" s="62" t="str">
        <f t="shared" si="123"/>
        <v/>
      </c>
      <c r="AI119" s="62" t="str">
        <f t="shared" si="124"/>
        <v/>
      </c>
      <c r="AJ119" s="63">
        <f t="shared" si="125"/>
        <v>52.725000000000001</v>
      </c>
      <c r="AK119" s="62" t="str">
        <f t="shared" si="126"/>
        <v/>
      </c>
      <c r="AL119" s="62" t="str">
        <f t="shared" si="127"/>
        <v/>
      </c>
      <c r="AM119" s="62" t="str">
        <f t="shared" si="128"/>
        <v/>
      </c>
      <c r="AN119" s="63" t="str">
        <f t="shared" si="129"/>
        <v/>
      </c>
      <c r="AO119" s="62" t="str">
        <f t="shared" si="130"/>
        <v/>
      </c>
      <c r="AP119" s="62">
        <f t="shared" si="131"/>
        <v>52.725000000000001</v>
      </c>
      <c r="AQ119" s="62" t="str">
        <f t="shared" si="132"/>
        <v/>
      </c>
      <c r="AR119" s="62" t="str">
        <f t="shared" si="133"/>
        <v/>
      </c>
      <c r="AS119" s="62" t="str">
        <f t="shared" si="134"/>
        <v/>
      </c>
      <c r="AT119" s="62" t="str">
        <f t="shared" si="135"/>
        <v/>
      </c>
      <c r="AU119" s="62" t="str">
        <f t="shared" si="136"/>
        <v/>
      </c>
      <c r="AV119" s="62">
        <f t="shared" si="137"/>
        <v>52.725000000000001</v>
      </c>
      <c r="AW119" s="62" t="str">
        <f t="shared" si="138"/>
        <v/>
      </c>
      <c r="AX119" s="62" t="str">
        <f t="shared" si="139"/>
        <v/>
      </c>
      <c r="AY119" s="62" t="str">
        <f t="shared" si="140"/>
        <v/>
      </c>
      <c r="AZ119" s="62" t="str">
        <f t="shared" si="141"/>
        <v/>
      </c>
      <c r="BA119" s="62" t="str">
        <f t="shared" si="142"/>
        <v/>
      </c>
      <c r="BB119" s="62">
        <f t="shared" si="143"/>
        <v>52.725000000000001</v>
      </c>
      <c r="BC119" s="62" t="str">
        <f t="shared" si="144"/>
        <v/>
      </c>
      <c r="BD119" s="62" t="str">
        <f t="shared" si="145"/>
        <v/>
      </c>
      <c r="BE119" s="62" t="str">
        <f t="shared" si="146"/>
        <v/>
      </c>
      <c r="BF119" s="62" t="str">
        <f t="shared" si="147"/>
        <v/>
      </c>
      <c r="BG119" s="62" t="str">
        <f t="shared" si="148"/>
        <v/>
      </c>
      <c r="BH119" s="62">
        <f t="shared" si="149"/>
        <v>52.725000000000001</v>
      </c>
      <c r="BI119" s="62" t="str">
        <f t="shared" si="150"/>
        <v/>
      </c>
      <c r="BJ119" s="62" t="str">
        <f t="shared" si="151"/>
        <v/>
      </c>
      <c r="BK119" s="62" t="str">
        <f t="shared" si="152"/>
        <v/>
      </c>
      <c r="BL119" s="62" t="str">
        <f t="shared" si="153"/>
        <v/>
      </c>
      <c r="BM119" s="64" t="str">
        <f t="shared" si="154"/>
        <v/>
      </c>
    </row>
    <row r="120" spans="1:65" hidden="1" x14ac:dyDescent="0.2">
      <c r="A120" s="37"/>
      <c r="B120" s="38" t="s">
        <v>19</v>
      </c>
      <c r="C120" s="87" t="s">
        <v>350</v>
      </c>
      <c r="D120" s="80" t="s">
        <v>350</v>
      </c>
      <c r="E120" s="39" t="str">
        <f>IF(D120=Ventilation!C3,"6",IF(D120=Ventilation!C4,"6",IF(D120=Ventilation!C5,"3","0")))</f>
        <v>0</v>
      </c>
      <c r="F120" s="40"/>
      <c r="G120" s="101">
        <f t="shared" si="173"/>
        <v>0</v>
      </c>
      <c r="H120" s="41" t="s">
        <v>93</v>
      </c>
      <c r="I120" s="41"/>
      <c r="J120" s="71" t="str">
        <f>IF(D120=Ventilation!C3,"57011",IF(D120=Ventilation!C4,"57013",IF(D120=Ventilation!C5,"57015","")))</f>
        <v/>
      </c>
      <c r="K120" s="76" t="str">
        <f>IF(D120=Ventilation!C3,"6",IF(D120=Ventilation!C4,"2",IF(D120=Ventilation!C5,"4","0")))</f>
        <v>0</v>
      </c>
      <c r="L120" s="41">
        <f t="shared" si="174"/>
        <v>0</v>
      </c>
      <c r="M120" s="41"/>
      <c r="O120" s="61" t="str">
        <f t="shared" si="104"/>
        <v/>
      </c>
      <c r="P120" s="62" t="str">
        <f t="shared" si="105"/>
        <v/>
      </c>
      <c r="Q120" s="62" t="str">
        <f t="shared" si="106"/>
        <v/>
      </c>
      <c r="R120" s="62" t="str">
        <f t="shared" si="107"/>
        <v/>
      </c>
      <c r="S120" s="62" t="str">
        <f t="shared" si="108"/>
        <v/>
      </c>
      <c r="T120" s="62" t="str">
        <f t="shared" si="109"/>
        <v/>
      </c>
      <c r="U120" s="62" t="str">
        <f t="shared" si="110"/>
        <v/>
      </c>
      <c r="V120" s="62" t="str">
        <f t="shared" si="111"/>
        <v/>
      </c>
      <c r="W120" s="62" t="str">
        <f t="shared" si="112"/>
        <v/>
      </c>
      <c r="X120" s="62" t="str">
        <f t="shared" si="113"/>
        <v/>
      </c>
      <c r="Y120" s="62" t="str">
        <f t="shared" si="114"/>
        <v/>
      </c>
      <c r="Z120" s="62" t="str">
        <f t="shared" si="115"/>
        <v/>
      </c>
      <c r="AA120" s="62" t="str">
        <f t="shared" si="116"/>
        <v/>
      </c>
      <c r="AB120" s="62" t="str">
        <f t="shared" si="117"/>
        <v/>
      </c>
      <c r="AC120" s="62" t="str">
        <f t="shared" si="118"/>
        <v/>
      </c>
      <c r="AD120" s="62" t="str">
        <f t="shared" si="119"/>
        <v/>
      </c>
      <c r="AE120" s="62" t="str">
        <f t="shared" si="120"/>
        <v/>
      </c>
      <c r="AF120" s="62" t="str">
        <f t="shared" si="121"/>
        <v/>
      </c>
      <c r="AG120" s="62" t="str">
        <f t="shared" si="122"/>
        <v/>
      </c>
      <c r="AH120" s="62" t="str">
        <f t="shared" si="123"/>
        <v/>
      </c>
      <c r="AI120" s="62" t="str">
        <f t="shared" si="124"/>
        <v/>
      </c>
      <c r="AJ120" s="63" t="str">
        <f t="shared" si="125"/>
        <v/>
      </c>
      <c r="AK120" s="62" t="str">
        <f t="shared" si="126"/>
        <v/>
      </c>
      <c r="AL120" s="62" t="str">
        <f t="shared" si="127"/>
        <v/>
      </c>
      <c r="AM120" s="62" t="str">
        <f t="shared" si="128"/>
        <v/>
      </c>
      <c r="AN120" s="63" t="str">
        <f t="shared" si="129"/>
        <v/>
      </c>
      <c r="AO120" s="62" t="str">
        <f t="shared" si="130"/>
        <v/>
      </c>
      <c r="AP120" s="62" t="str">
        <f t="shared" si="131"/>
        <v/>
      </c>
      <c r="AQ120" s="62" t="str">
        <f t="shared" si="132"/>
        <v/>
      </c>
      <c r="AR120" s="62" t="str">
        <f t="shared" si="133"/>
        <v/>
      </c>
      <c r="AS120" s="62" t="str">
        <f t="shared" si="134"/>
        <v/>
      </c>
      <c r="AT120" s="62" t="str">
        <f t="shared" si="135"/>
        <v/>
      </c>
      <c r="AU120" s="62" t="str">
        <f t="shared" si="136"/>
        <v/>
      </c>
      <c r="AV120" s="62" t="str">
        <f t="shared" si="137"/>
        <v/>
      </c>
      <c r="AW120" s="62" t="str">
        <f t="shared" si="138"/>
        <v/>
      </c>
      <c r="AX120" s="62" t="str">
        <f t="shared" si="139"/>
        <v/>
      </c>
      <c r="AY120" s="62" t="str">
        <f t="shared" si="140"/>
        <v/>
      </c>
      <c r="AZ120" s="62" t="str">
        <f t="shared" si="141"/>
        <v/>
      </c>
      <c r="BA120" s="62" t="str">
        <f t="shared" si="142"/>
        <v/>
      </c>
      <c r="BB120" s="62" t="str">
        <f t="shared" si="143"/>
        <v/>
      </c>
      <c r="BC120" s="62" t="str">
        <f t="shared" si="144"/>
        <v/>
      </c>
      <c r="BD120" s="62" t="str">
        <f t="shared" si="145"/>
        <v/>
      </c>
      <c r="BE120" s="62" t="str">
        <f t="shared" si="146"/>
        <v/>
      </c>
      <c r="BF120" s="62" t="str">
        <f t="shared" si="147"/>
        <v/>
      </c>
      <c r="BG120" s="62" t="str">
        <f t="shared" si="148"/>
        <v/>
      </c>
      <c r="BH120" s="62" t="str">
        <f t="shared" si="149"/>
        <v/>
      </c>
      <c r="BI120" s="62" t="str">
        <f t="shared" si="150"/>
        <v/>
      </c>
      <c r="BJ120" s="62" t="str">
        <f t="shared" si="151"/>
        <v/>
      </c>
      <c r="BK120" s="62" t="str">
        <f t="shared" si="152"/>
        <v/>
      </c>
      <c r="BL120" s="62" t="str">
        <f t="shared" si="153"/>
        <v/>
      </c>
      <c r="BM120" s="64" t="str">
        <f t="shared" si="154"/>
        <v/>
      </c>
    </row>
    <row r="121" spans="1:65" x14ac:dyDescent="0.2">
      <c r="A121" s="37"/>
      <c r="B121" s="38" t="s">
        <v>19</v>
      </c>
      <c r="C121" s="87" t="s">
        <v>356</v>
      </c>
      <c r="D121" s="80" t="s">
        <v>365</v>
      </c>
      <c r="E121" s="39">
        <v>15</v>
      </c>
      <c r="F121" s="40">
        <v>2015</v>
      </c>
      <c r="G121" s="102">
        <f t="shared" si="173"/>
        <v>2030</v>
      </c>
      <c r="H121" s="97" t="s">
        <v>93</v>
      </c>
      <c r="I121" s="97">
        <f>BL179</f>
        <v>10545</v>
      </c>
      <c r="J121" s="98" t="str">
        <f>IF(D121=Ventilation!D3,"57021",IF(D121=Ventilation!D4,"57022",IF(D121=Ventilation!D5,"57024","")))</f>
        <v>57022</v>
      </c>
      <c r="K121" s="99" t="str">
        <f>IF(D121=Ventilation!D3,"8",IF(D121=Ventilation!D4,"11",IF(D121=Ventilation!D5,"23","0")))</f>
        <v>11</v>
      </c>
      <c r="L121" s="97">
        <f t="shared" si="174"/>
        <v>115.995</v>
      </c>
      <c r="M121" s="97"/>
      <c r="O121" s="61" t="str">
        <f t="shared" si="104"/>
        <v/>
      </c>
      <c r="P121" s="62" t="str">
        <f t="shared" si="105"/>
        <v/>
      </c>
      <c r="Q121" s="62" t="str">
        <f t="shared" si="106"/>
        <v/>
      </c>
      <c r="R121" s="62" t="str">
        <f t="shared" si="107"/>
        <v/>
      </c>
      <c r="S121" s="62" t="str">
        <f t="shared" si="108"/>
        <v/>
      </c>
      <c r="T121" s="62" t="str">
        <f t="shared" si="109"/>
        <v/>
      </c>
      <c r="U121" s="62">
        <f t="shared" si="110"/>
        <v>115.995</v>
      </c>
      <c r="V121" s="62" t="str">
        <f t="shared" si="111"/>
        <v/>
      </c>
      <c r="W121" s="62" t="str">
        <f t="shared" si="112"/>
        <v/>
      </c>
      <c r="X121" s="62" t="str">
        <f t="shared" si="113"/>
        <v/>
      </c>
      <c r="Y121" s="62" t="str">
        <f t="shared" si="114"/>
        <v/>
      </c>
      <c r="Z121" s="62" t="str">
        <f t="shared" si="115"/>
        <v/>
      </c>
      <c r="AA121" s="62" t="str">
        <f t="shared" si="116"/>
        <v/>
      </c>
      <c r="AB121" s="62" t="str">
        <f t="shared" si="117"/>
        <v/>
      </c>
      <c r="AC121" s="62" t="str">
        <f t="shared" si="118"/>
        <v/>
      </c>
      <c r="AD121" s="62" t="str">
        <f t="shared" si="119"/>
        <v/>
      </c>
      <c r="AE121" s="62" t="str">
        <f t="shared" si="120"/>
        <v/>
      </c>
      <c r="AF121" s="62" t="str">
        <f t="shared" si="121"/>
        <v/>
      </c>
      <c r="AG121" s="62" t="str">
        <f t="shared" si="122"/>
        <v/>
      </c>
      <c r="AH121" s="62" t="str">
        <f t="shared" si="123"/>
        <v/>
      </c>
      <c r="AI121" s="62" t="str">
        <f t="shared" si="124"/>
        <v/>
      </c>
      <c r="AJ121" s="63">
        <f t="shared" si="125"/>
        <v>115.995</v>
      </c>
      <c r="AK121" s="62" t="str">
        <f t="shared" si="126"/>
        <v/>
      </c>
      <c r="AL121" s="62" t="str">
        <f t="shared" si="127"/>
        <v/>
      </c>
      <c r="AM121" s="62" t="str">
        <f t="shared" si="128"/>
        <v/>
      </c>
      <c r="AN121" s="63" t="str">
        <f t="shared" si="129"/>
        <v/>
      </c>
      <c r="AO121" s="62" t="str">
        <f t="shared" si="130"/>
        <v/>
      </c>
      <c r="AP121" s="62" t="str">
        <f t="shared" si="131"/>
        <v/>
      </c>
      <c r="AQ121" s="62" t="str">
        <f t="shared" si="132"/>
        <v/>
      </c>
      <c r="AR121" s="62" t="str">
        <f t="shared" si="133"/>
        <v/>
      </c>
      <c r="AS121" s="62" t="str">
        <f t="shared" si="134"/>
        <v/>
      </c>
      <c r="AT121" s="62" t="str">
        <f t="shared" si="135"/>
        <v/>
      </c>
      <c r="AU121" s="62" t="str">
        <f t="shared" si="136"/>
        <v/>
      </c>
      <c r="AV121" s="62" t="str">
        <f t="shared" si="137"/>
        <v/>
      </c>
      <c r="AW121" s="62" t="str">
        <f t="shared" si="138"/>
        <v/>
      </c>
      <c r="AX121" s="62" t="str">
        <f t="shared" si="139"/>
        <v/>
      </c>
      <c r="AY121" s="62">
        <f t="shared" si="140"/>
        <v>115.995</v>
      </c>
      <c r="AZ121" s="62" t="str">
        <f t="shared" si="141"/>
        <v/>
      </c>
      <c r="BA121" s="62" t="str">
        <f t="shared" si="142"/>
        <v/>
      </c>
      <c r="BB121" s="62" t="str">
        <f t="shared" si="143"/>
        <v/>
      </c>
      <c r="BC121" s="62" t="str">
        <f t="shared" si="144"/>
        <v/>
      </c>
      <c r="BD121" s="62" t="str">
        <f t="shared" si="145"/>
        <v/>
      </c>
      <c r="BE121" s="62" t="str">
        <f t="shared" si="146"/>
        <v/>
      </c>
      <c r="BF121" s="62" t="str">
        <f t="shared" si="147"/>
        <v/>
      </c>
      <c r="BG121" s="62" t="str">
        <f t="shared" si="148"/>
        <v/>
      </c>
      <c r="BH121" s="62" t="str">
        <f t="shared" si="149"/>
        <v/>
      </c>
      <c r="BI121" s="62" t="str">
        <f t="shared" si="150"/>
        <v/>
      </c>
      <c r="BJ121" s="62" t="str">
        <f t="shared" si="151"/>
        <v/>
      </c>
      <c r="BK121" s="62" t="str">
        <f t="shared" si="152"/>
        <v/>
      </c>
      <c r="BL121" s="62" t="str">
        <f t="shared" si="153"/>
        <v/>
      </c>
      <c r="BM121" s="64" t="str">
        <f t="shared" si="154"/>
        <v/>
      </c>
    </row>
    <row r="122" spans="1:65" hidden="1" x14ac:dyDescent="0.2">
      <c r="A122" s="37"/>
      <c r="B122" s="38" t="s">
        <v>19</v>
      </c>
      <c r="C122" s="87" t="s">
        <v>357</v>
      </c>
      <c r="D122" s="80" t="s">
        <v>357</v>
      </c>
      <c r="E122" s="39">
        <v>15</v>
      </c>
      <c r="F122" s="40"/>
      <c r="G122" s="101">
        <f t="shared" si="173"/>
        <v>15</v>
      </c>
      <c r="H122" s="41" t="s">
        <v>93</v>
      </c>
      <c r="I122" s="41"/>
      <c r="J122" s="71" t="str">
        <f>IF(D122=Ventilation!E3,"57021",IF(D122=Ventilation!E4,"57022",IF(D122=Ventilation!E5,"57025","")))</f>
        <v/>
      </c>
      <c r="K122" s="76" t="str">
        <f>IF(D122=Ventilation!E3,"8",IF(D122=Ventilation!E4,"11",IF(D122=Ventilation!E5,"17","0")))</f>
        <v>0</v>
      </c>
      <c r="L122" s="41">
        <f t="shared" si="174"/>
        <v>0</v>
      </c>
      <c r="M122" s="41"/>
      <c r="O122" s="61" t="str">
        <f t="shared" si="104"/>
        <v/>
      </c>
      <c r="P122" s="62" t="str">
        <f t="shared" si="105"/>
        <v/>
      </c>
      <c r="Q122" s="62" t="str">
        <f t="shared" si="106"/>
        <v/>
      </c>
      <c r="R122" s="62" t="str">
        <f t="shared" si="107"/>
        <v/>
      </c>
      <c r="S122" s="62" t="str">
        <f t="shared" si="108"/>
        <v/>
      </c>
      <c r="T122" s="62" t="str">
        <f t="shared" si="109"/>
        <v/>
      </c>
      <c r="U122" s="62" t="str">
        <f t="shared" si="110"/>
        <v/>
      </c>
      <c r="V122" s="62" t="str">
        <f t="shared" si="111"/>
        <v/>
      </c>
      <c r="W122" s="62" t="str">
        <f t="shared" si="112"/>
        <v/>
      </c>
      <c r="X122" s="62" t="str">
        <f t="shared" si="113"/>
        <v/>
      </c>
      <c r="Y122" s="62" t="str">
        <f t="shared" si="114"/>
        <v/>
      </c>
      <c r="Z122" s="62" t="str">
        <f t="shared" si="115"/>
        <v/>
      </c>
      <c r="AA122" s="62" t="str">
        <f t="shared" si="116"/>
        <v/>
      </c>
      <c r="AB122" s="62" t="str">
        <f t="shared" si="117"/>
        <v/>
      </c>
      <c r="AC122" s="62" t="str">
        <f t="shared" si="118"/>
        <v/>
      </c>
      <c r="AD122" s="62" t="str">
        <f t="shared" si="119"/>
        <v/>
      </c>
      <c r="AE122" s="62" t="str">
        <f t="shared" si="120"/>
        <v/>
      </c>
      <c r="AF122" s="62" t="str">
        <f t="shared" si="121"/>
        <v/>
      </c>
      <c r="AG122" s="62" t="str">
        <f t="shared" si="122"/>
        <v/>
      </c>
      <c r="AH122" s="62" t="str">
        <f t="shared" si="123"/>
        <v/>
      </c>
      <c r="AI122" s="62" t="str">
        <f t="shared" si="124"/>
        <v/>
      </c>
      <c r="AJ122" s="63" t="str">
        <f t="shared" si="125"/>
        <v/>
      </c>
      <c r="AK122" s="62" t="str">
        <f t="shared" si="126"/>
        <v/>
      </c>
      <c r="AL122" s="62" t="str">
        <f t="shared" si="127"/>
        <v/>
      </c>
      <c r="AM122" s="62" t="str">
        <f t="shared" si="128"/>
        <v/>
      </c>
      <c r="AN122" s="63" t="str">
        <f t="shared" si="129"/>
        <v/>
      </c>
      <c r="AO122" s="62" t="str">
        <f t="shared" si="130"/>
        <v/>
      </c>
      <c r="AP122" s="62" t="str">
        <f t="shared" si="131"/>
        <v/>
      </c>
      <c r="AQ122" s="62" t="str">
        <f t="shared" si="132"/>
        <v/>
      </c>
      <c r="AR122" s="62" t="str">
        <f t="shared" si="133"/>
        <v/>
      </c>
      <c r="AS122" s="62" t="str">
        <f t="shared" si="134"/>
        <v/>
      </c>
      <c r="AT122" s="62" t="str">
        <f t="shared" si="135"/>
        <v/>
      </c>
      <c r="AU122" s="62" t="str">
        <f t="shared" si="136"/>
        <v/>
      </c>
      <c r="AV122" s="62" t="str">
        <f t="shared" si="137"/>
        <v/>
      </c>
      <c r="AW122" s="62" t="str">
        <f t="shared" si="138"/>
        <v/>
      </c>
      <c r="AX122" s="62" t="str">
        <f t="shared" si="139"/>
        <v/>
      </c>
      <c r="AY122" s="62" t="str">
        <f t="shared" si="140"/>
        <v/>
      </c>
      <c r="AZ122" s="62" t="str">
        <f t="shared" si="141"/>
        <v/>
      </c>
      <c r="BA122" s="62" t="str">
        <f t="shared" si="142"/>
        <v/>
      </c>
      <c r="BB122" s="62" t="str">
        <f t="shared" si="143"/>
        <v/>
      </c>
      <c r="BC122" s="62" t="str">
        <f t="shared" si="144"/>
        <v/>
      </c>
      <c r="BD122" s="62" t="str">
        <f t="shared" si="145"/>
        <v/>
      </c>
      <c r="BE122" s="62" t="str">
        <f t="shared" si="146"/>
        <v/>
      </c>
      <c r="BF122" s="62" t="str">
        <f t="shared" si="147"/>
        <v/>
      </c>
      <c r="BG122" s="62" t="str">
        <f t="shared" si="148"/>
        <v/>
      </c>
      <c r="BH122" s="62" t="str">
        <f t="shared" si="149"/>
        <v/>
      </c>
      <c r="BI122" s="62" t="str">
        <f t="shared" si="150"/>
        <v/>
      </c>
      <c r="BJ122" s="62" t="str">
        <f t="shared" si="151"/>
        <v/>
      </c>
      <c r="BK122" s="62" t="str">
        <f t="shared" si="152"/>
        <v/>
      </c>
      <c r="BL122" s="62" t="str">
        <f t="shared" si="153"/>
        <v/>
      </c>
      <c r="BM122" s="64" t="str">
        <f t="shared" si="154"/>
        <v/>
      </c>
    </row>
    <row r="123" spans="1:65" x14ac:dyDescent="0.2">
      <c r="A123" s="37"/>
      <c r="B123" s="38" t="s">
        <v>19</v>
      </c>
      <c r="C123" s="87" t="s">
        <v>358</v>
      </c>
      <c r="D123" s="80" t="s">
        <v>370</v>
      </c>
      <c r="E123" s="46">
        <v>15</v>
      </c>
      <c r="F123" s="47">
        <v>2015</v>
      </c>
      <c r="G123" s="102">
        <f t="shared" si="173"/>
        <v>2030</v>
      </c>
      <c r="H123" s="97" t="s">
        <v>93</v>
      </c>
      <c r="I123" s="97">
        <f>BL179</f>
        <v>10545</v>
      </c>
      <c r="J123" s="98" t="str">
        <f>IF(D123=Ventilation!F3,"57032",IF(D123=Ventilation!F4,"57034",""))</f>
        <v>57032</v>
      </c>
      <c r="K123" s="99" t="str">
        <f>IF(D123=Ventilation!F3,"7",IF(D123=Ventilation!F4,"17","0"))</f>
        <v>7</v>
      </c>
      <c r="L123" s="97">
        <f t="shared" si="174"/>
        <v>73.814999999999998</v>
      </c>
      <c r="M123" s="97"/>
      <c r="O123" s="61" t="str">
        <f t="shared" si="104"/>
        <v/>
      </c>
      <c r="P123" s="62" t="str">
        <f t="shared" si="105"/>
        <v/>
      </c>
      <c r="Q123" s="62" t="str">
        <f t="shared" si="106"/>
        <v/>
      </c>
      <c r="R123" s="62" t="str">
        <f t="shared" si="107"/>
        <v/>
      </c>
      <c r="S123" s="62" t="str">
        <f t="shared" si="108"/>
        <v/>
      </c>
      <c r="T123" s="62" t="str">
        <f t="shared" si="109"/>
        <v/>
      </c>
      <c r="U123" s="62">
        <f t="shared" si="110"/>
        <v>73.814999999999998</v>
      </c>
      <c r="V123" s="62" t="str">
        <f t="shared" si="111"/>
        <v/>
      </c>
      <c r="W123" s="62" t="str">
        <f t="shared" si="112"/>
        <v/>
      </c>
      <c r="X123" s="62" t="str">
        <f t="shared" si="113"/>
        <v/>
      </c>
      <c r="Y123" s="62" t="str">
        <f t="shared" si="114"/>
        <v/>
      </c>
      <c r="Z123" s="62" t="str">
        <f t="shared" si="115"/>
        <v/>
      </c>
      <c r="AA123" s="62" t="str">
        <f t="shared" si="116"/>
        <v/>
      </c>
      <c r="AB123" s="62" t="str">
        <f t="shared" si="117"/>
        <v/>
      </c>
      <c r="AC123" s="62" t="str">
        <f t="shared" si="118"/>
        <v/>
      </c>
      <c r="AD123" s="62" t="str">
        <f t="shared" si="119"/>
        <v/>
      </c>
      <c r="AE123" s="62" t="str">
        <f t="shared" si="120"/>
        <v/>
      </c>
      <c r="AF123" s="62" t="str">
        <f t="shared" si="121"/>
        <v/>
      </c>
      <c r="AG123" s="62" t="str">
        <f t="shared" si="122"/>
        <v/>
      </c>
      <c r="AH123" s="62" t="str">
        <f t="shared" si="123"/>
        <v/>
      </c>
      <c r="AI123" s="62" t="str">
        <f t="shared" si="124"/>
        <v/>
      </c>
      <c r="AJ123" s="63">
        <f t="shared" si="125"/>
        <v>73.814999999999998</v>
      </c>
      <c r="AK123" s="62" t="str">
        <f t="shared" si="126"/>
        <v/>
      </c>
      <c r="AL123" s="62" t="str">
        <f t="shared" si="127"/>
        <v/>
      </c>
      <c r="AM123" s="62" t="str">
        <f t="shared" si="128"/>
        <v/>
      </c>
      <c r="AN123" s="63" t="str">
        <f t="shared" si="129"/>
        <v/>
      </c>
      <c r="AO123" s="62" t="str">
        <f t="shared" si="130"/>
        <v/>
      </c>
      <c r="AP123" s="62" t="str">
        <f t="shared" si="131"/>
        <v/>
      </c>
      <c r="AQ123" s="62" t="str">
        <f t="shared" si="132"/>
        <v/>
      </c>
      <c r="AR123" s="62" t="str">
        <f t="shared" si="133"/>
        <v/>
      </c>
      <c r="AS123" s="62" t="str">
        <f t="shared" si="134"/>
        <v/>
      </c>
      <c r="AT123" s="62" t="str">
        <f t="shared" si="135"/>
        <v/>
      </c>
      <c r="AU123" s="62" t="str">
        <f t="shared" si="136"/>
        <v/>
      </c>
      <c r="AV123" s="62" t="str">
        <f t="shared" si="137"/>
        <v/>
      </c>
      <c r="AW123" s="62" t="str">
        <f t="shared" si="138"/>
        <v/>
      </c>
      <c r="AX123" s="62" t="str">
        <f t="shared" si="139"/>
        <v/>
      </c>
      <c r="AY123" s="62">
        <f t="shared" si="140"/>
        <v>73.814999999999998</v>
      </c>
      <c r="AZ123" s="62" t="str">
        <f t="shared" si="141"/>
        <v/>
      </c>
      <c r="BA123" s="62" t="str">
        <f t="shared" si="142"/>
        <v/>
      </c>
      <c r="BB123" s="62" t="str">
        <f t="shared" si="143"/>
        <v/>
      </c>
      <c r="BC123" s="62" t="str">
        <f t="shared" si="144"/>
        <v/>
      </c>
      <c r="BD123" s="62" t="str">
        <f t="shared" si="145"/>
        <v/>
      </c>
      <c r="BE123" s="62" t="str">
        <f t="shared" si="146"/>
        <v/>
      </c>
      <c r="BF123" s="62" t="str">
        <f t="shared" si="147"/>
        <v/>
      </c>
      <c r="BG123" s="62" t="str">
        <f t="shared" si="148"/>
        <v/>
      </c>
      <c r="BH123" s="62" t="str">
        <f t="shared" si="149"/>
        <v/>
      </c>
      <c r="BI123" s="62" t="str">
        <f t="shared" si="150"/>
        <v/>
      </c>
      <c r="BJ123" s="62" t="str">
        <f t="shared" si="151"/>
        <v/>
      </c>
      <c r="BK123" s="62" t="str">
        <f t="shared" si="152"/>
        <v/>
      </c>
      <c r="BL123" s="62" t="str">
        <f t="shared" si="153"/>
        <v/>
      </c>
      <c r="BM123" s="64" t="str">
        <f t="shared" si="154"/>
        <v/>
      </c>
    </row>
    <row r="124" spans="1:65" hidden="1" x14ac:dyDescent="0.2">
      <c r="A124" s="37"/>
      <c r="B124" s="38" t="s">
        <v>19</v>
      </c>
      <c r="C124" s="87" t="s">
        <v>359</v>
      </c>
      <c r="D124" s="80" t="s">
        <v>359</v>
      </c>
      <c r="E124" s="46">
        <v>15</v>
      </c>
      <c r="F124" s="47"/>
      <c r="G124" s="101">
        <f t="shared" si="173"/>
        <v>15</v>
      </c>
      <c r="H124" s="41" t="s">
        <v>93</v>
      </c>
      <c r="I124" s="41"/>
      <c r="J124" s="71" t="str">
        <f>IF(D124=Ventilation!G3,"57033",IF(D124=Ventilation!G4,"57035",""))</f>
        <v/>
      </c>
      <c r="K124" s="76" t="str">
        <f>IF(D124=Ventilation!G3,"5",IF(D124=Ventilation!G4,"14","0"))</f>
        <v>0</v>
      </c>
      <c r="L124" s="41">
        <f t="shared" si="174"/>
        <v>0</v>
      </c>
      <c r="M124" s="41"/>
      <c r="O124" s="61" t="str">
        <f t="shared" si="104"/>
        <v/>
      </c>
      <c r="P124" s="62" t="str">
        <f t="shared" si="105"/>
        <v/>
      </c>
      <c r="Q124" s="62" t="str">
        <f t="shared" si="106"/>
        <v/>
      </c>
      <c r="R124" s="62" t="str">
        <f t="shared" si="107"/>
        <v/>
      </c>
      <c r="S124" s="62" t="str">
        <f t="shared" si="108"/>
        <v/>
      </c>
      <c r="T124" s="62" t="str">
        <f t="shared" si="109"/>
        <v/>
      </c>
      <c r="U124" s="62" t="str">
        <f t="shared" si="110"/>
        <v/>
      </c>
      <c r="V124" s="62" t="str">
        <f t="shared" si="111"/>
        <v/>
      </c>
      <c r="W124" s="62" t="str">
        <f t="shared" si="112"/>
        <v/>
      </c>
      <c r="X124" s="62" t="str">
        <f t="shared" si="113"/>
        <v/>
      </c>
      <c r="Y124" s="62" t="str">
        <f t="shared" si="114"/>
        <v/>
      </c>
      <c r="Z124" s="62" t="str">
        <f t="shared" si="115"/>
        <v/>
      </c>
      <c r="AA124" s="62" t="str">
        <f t="shared" si="116"/>
        <v/>
      </c>
      <c r="AB124" s="62" t="str">
        <f t="shared" si="117"/>
        <v/>
      </c>
      <c r="AC124" s="62" t="str">
        <f t="shared" si="118"/>
        <v/>
      </c>
      <c r="AD124" s="62" t="str">
        <f t="shared" si="119"/>
        <v/>
      </c>
      <c r="AE124" s="62" t="str">
        <f t="shared" si="120"/>
        <v/>
      </c>
      <c r="AF124" s="62" t="str">
        <f t="shared" si="121"/>
        <v/>
      </c>
      <c r="AG124" s="62" t="str">
        <f t="shared" si="122"/>
        <v/>
      </c>
      <c r="AH124" s="62" t="str">
        <f t="shared" si="123"/>
        <v/>
      </c>
      <c r="AI124" s="62" t="str">
        <f t="shared" si="124"/>
        <v/>
      </c>
      <c r="AJ124" s="63" t="str">
        <f t="shared" si="125"/>
        <v/>
      </c>
      <c r="AK124" s="62" t="str">
        <f t="shared" si="126"/>
        <v/>
      </c>
      <c r="AL124" s="62" t="str">
        <f t="shared" si="127"/>
        <v/>
      </c>
      <c r="AM124" s="62" t="str">
        <f t="shared" si="128"/>
        <v/>
      </c>
      <c r="AN124" s="63" t="str">
        <f t="shared" si="129"/>
        <v/>
      </c>
      <c r="AO124" s="62" t="str">
        <f t="shared" si="130"/>
        <v/>
      </c>
      <c r="AP124" s="62" t="str">
        <f t="shared" si="131"/>
        <v/>
      </c>
      <c r="AQ124" s="62" t="str">
        <f t="shared" si="132"/>
        <v/>
      </c>
      <c r="AR124" s="62" t="str">
        <f t="shared" si="133"/>
        <v/>
      </c>
      <c r="AS124" s="62" t="str">
        <f t="shared" si="134"/>
        <v/>
      </c>
      <c r="AT124" s="62" t="str">
        <f t="shared" si="135"/>
        <v/>
      </c>
      <c r="AU124" s="62" t="str">
        <f t="shared" si="136"/>
        <v/>
      </c>
      <c r="AV124" s="62" t="str">
        <f t="shared" si="137"/>
        <v/>
      </c>
      <c r="AW124" s="62" t="str">
        <f t="shared" si="138"/>
        <v/>
      </c>
      <c r="AX124" s="62" t="str">
        <f t="shared" si="139"/>
        <v/>
      </c>
      <c r="AY124" s="62" t="str">
        <f t="shared" si="140"/>
        <v/>
      </c>
      <c r="AZ124" s="62" t="str">
        <f t="shared" si="141"/>
        <v/>
      </c>
      <c r="BA124" s="62" t="str">
        <f t="shared" si="142"/>
        <v/>
      </c>
      <c r="BB124" s="62" t="str">
        <f t="shared" si="143"/>
        <v/>
      </c>
      <c r="BC124" s="62" t="str">
        <f t="shared" si="144"/>
        <v/>
      </c>
      <c r="BD124" s="62" t="str">
        <f t="shared" si="145"/>
        <v/>
      </c>
      <c r="BE124" s="62" t="str">
        <f t="shared" si="146"/>
        <v/>
      </c>
      <c r="BF124" s="62" t="str">
        <f t="shared" si="147"/>
        <v/>
      </c>
      <c r="BG124" s="62" t="str">
        <f t="shared" si="148"/>
        <v/>
      </c>
      <c r="BH124" s="62" t="str">
        <f t="shared" si="149"/>
        <v/>
      </c>
      <c r="BI124" s="62" t="str">
        <f t="shared" si="150"/>
        <v/>
      </c>
      <c r="BJ124" s="62" t="str">
        <f t="shared" si="151"/>
        <v/>
      </c>
      <c r="BK124" s="62" t="str">
        <f t="shared" si="152"/>
        <v/>
      </c>
      <c r="BL124" s="62" t="str">
        <f t="shared" si="153"/>
        <v/>
      </c>
      <c r="BM124" s="64" t="str">
        <f t="shared" si="154"/>
        <v/>
      </c>
    </row>
    <row r="125" spans="1:65" hidden="1" x14ac:dyDescent="0.2">
      <c r="A125" s="37"/>
      <c r="B125" s="38"/>
      <c r="C125" s="87"/>
      <c r="D125" s="80"/>
      <c r="E125" s="46"/>
      <c r="F125" s="47"/>
      <c r="G125" s="101">
        <f t="shared" ref="G125" si="175">IF(AND((F125+E125)&lt;Startår,(F125+E125)&gt;100),Startår,F125+E125)</f>
        <v>0</v>
      </c>
      <c r="H125" s="41"/>
      <c r="I125" s="41"/>
      <c r="J125" s="71"/>
      <c r="K125" s="76"/>
      <c r="L125" s="41">
        <f t="shared" ref="L125" si="176">K125*I125/1000</f>
        <v>0</v>
      </c>
      <c r="M125" s="41"/>
      <c r="O125" s="61" t="str">
        <f t="shared" si="104"/>
        <v/>
      </c>
      <c r="P125" s="62" t="str">
        <f t="shared" si="105"/>
        <v/>
      </c>
      <c r="Q125" s="62" t="str">
        <f t="shared" si="106"/>
        <v/>
      </c>
      <c r="R125" s="62" t="str">
        <f t="shared" si="107"/>
        <v/>
      </c>
      <c r="S125" s="62" t="str">
        <f t="shared" si="108"/>
        <v/>
      </c>
      <c r="T125" s="62" t="str">
        <f t="shared" si="109"/>
        <v/>
      </c>
      <c r="U125" s="62" t="str">
        <f t="shared" si="110"/>
        <v/>
      </c>
      <c r="V125" s="62" t="str">
        <f t="shared" si="111"/>
        <v/>
      </c>
      <c r="W125" s="62" t="str">
        <f t="shared" si="112"/>
        <v/>
      </c>
      <c r="X125" s="62" t="str">
        <f t="shared" si="113"/>
        <v/>
      </c>
      <c r="Y125" s="62" t="str">
        <f t="shared" si="114"/>
        <v/>
      </c>
      <c r="Z125" s="62" t="str">
        <f t="shared" si="115"/>
        <v/>
      </c>
      <c r="AA125" s="62" t="str">
        <f t="shared" si="116"/>
        <v/>
      </c>
      <c r="AB125" s="62" t="str">
        <f t="shared" si="117"/>
        <v/>
      </c>
      <c r="AC125" s="62" t="str">
        <f t="shared" si="118"/>
        <v/>
      </c>
      <c r="AD125" s="62" t="str">
        <f t="shared" si="119"/>
        <v/>
      </c>
      <c r="AE125" s="62" t="str">
        <f t="shared" si="120"/>
        <v/>
      </c>
      <c r="AF125" s="62" t="str">
        <f t="shared" si="121"/>
        <v/>
      </c>
      <c r="AG125" s="62" t="str">
        <f t="shared" si="122"/>
        <v/>
      </c>
      <c r="AH125" s="62" t="str">
        <f t="shared" si="123"/>
        <v/>
      </c>
      <c r="AI125" s="62" t="str">
        <f t="shared" si="124"/>
        <v/>
      </c>
      <c r="AJ125" s="63" t="str">
        <f t="shared" si="125"/>
        <v/>
      </c>
      <c r="AK125" s="62" t="str">
        <f t="shared" si="126"/>
        <v/>
      </c>
      <c r="AL125" s="62" t="str">
        <f t="shared" si="127"/>
        <v/>
      </c>
      <c r="AM125" s="62" t="str">
        <f t="shared" si="128"/>
        <v/>
      </c>
      <c r="AN125" s="63" t="str">
        <f t="shared" si="129"/>
        <v/>
      </c>
      <c r="AO125" s="62" t="str">
        <f t="shared" si="130"/>
        <v/>
      </c>
      <c r="AP125" s="62" t="str">
        <f t="shared" si="131"/>
        <v/>
      </c>
      <c r="AQ125" s="62" t="str">
        <f t="shared" si="132"/>
        <v/>
      </c>
      <c r="AR125" s="62" t="str">
        <f t="shared" si="133"/>
        <v/>
      </c>
      <c r="AS125" s="62" t="str">
        <f t="shared" si="134"/>
        <v/>
      </c>
      <c r="AT125" s="62" t="str">
        <f t="shared" si="135"/>
        <v/>
      </c>
      <c r="AU125" s="62" t="str">
        <f t="shared" si="136"/>
        <v/>
      </c>
      <c r="AV125" s="62" t="str">
        <f t="shared" si="137"/>
        <v/>
      </c>
      <c r="AW125" s="62" t="str">
        <f t="shared" si="138"/>
        <v/>
      </c>
      <c r="AX125" s="62" t="str">
        <f t="shared" si="139"/>
        <v/>
      </c>
      <c r="AY125" s="62" t="str">
        <f t="shared" si="140"/>
        <v/>
      </c>
      <c r="AZ125" s="62" t="str">
        <f t="shared" si="141"/>
        <v/>
      </c>
      <c r="BA125" s="62" t="str">
        <f t="shared" si="142"/>
        <v/>
      </c>
      <c r="BB125" s="62" t="str">
        <f t="shared" si="143"/>
        <v/>
      </c>
      <c r="BC125" s="62" t="str">
        <f t="shared" si="144"/>
        <v/>
      </c>
      <c r="BD125" s="62" t="str">
        <f t="shared" si="145"/>
        <v/>
      </c>
      <c r="BE125" s="62" t="str">
        <f t="shared" si="146"/>
        <v/>
      </c>
      <c r="BF125" s="62" t="str">
        <f t="shared" si="147"/>
        <v/>
      </c>
      <c r="BG125" s="62" t="str">
        <f t="shared" si="148"/>
        <v/>
      </c>
      <c r="BH125" s="62" t="str">
        <f t="shared" si="149"/>
        <v/>
      </c>
      <c r="BI125" s="62" t="str">
        <f t="shared" si="150"/>
        <v/>
      </c>
      <c r="BJ125" s="62" t="str">
        <f t="shared" si="151"/>
        <v/>
      </c>
      <c r="BK125" s="62" t="str">
        <f t="shared" si="152"/>
        <v/>
      </c>
      <c r="BL125" s="62" t="str">
        <f t="shared" si="153"/>
        <v/>
      </c>
      <c r="BM125" s="64" t="str">
        <f t="shared" si="154"/>
        <v/>
      </c>
    </row>
    <row r="126" spans="1:65" hidden="1" x14ac:dyDescent="0.2">
      <c r="A126" s="37"/>
      <c r="B126" s="38"/>
      <c r="C126" s="87"/>
      <c r="D126" s="80"/>
      <c r="E126" s="46"/>
      <c r="F126" s="47"/>
      <c r="G126" s="101">
        <f t="shared" ref="G126" si="177">IF(AND((F126+E126)&lt;Startår,(F126+E126)&gt;100),Startår,F126+E126)</f>
        <v>0</v>
      </c>
      <c r="H126" s="41"/>
      <c r="I126" s="41"/>
      <c r="J126" s="71"/>
      <c r="K126" s="76"/>
      <c r="L126" s="41">
        <f t="shared" ref="L126" si="178">K126*I126/1000</f>
        <v>0</v>
      </c>
      <c r="M126" s="41"/>
      <c r="O126" s="61" t="str">
        <f t="shared" si="104"/>
        <v/>
      </c>
      <c r="P126" s="62" t="str">
        <f t="shared" si="105"/>
        <v/>
      </c>
      <c r="Q126" s="62" t="str">
        <f t="shared" si="106"/>
        <v/>
      </c>
      <c r="R126" s="62" t="str">
        <f t="shared" si="107"/>
        <v/>
      </c>
      <c r="S126" s="62" t="str">
        <f t="shared" si="108"/>
        <v/>
      </c>
      <c r="T126" s="62" t="str">
        <f t="shared" si="109"/>
        <v/>
      </c>
      <c r="U126" s="62" t="str">
        <f t="shared" si="110"/>
        <v/>
      </c>
      <c r="V126" s="62" t="str">
        <f t="shared" si="111"/>
        <v/>
      </c>
      <c r="W126" s="62" t="str">
        <f t="shared" si="112"/>
        <v/>
      </c>
      <c r="X126" s="62" t="str">
        <f t="shared" si="113"/>
        <v/>
      </c>
      <c r="Y126" s="62" t="str">
        <f t="shared" si="114"/>
        <v/>
      </c>
      <c r="Z126" s="62" t="str">
        <f t="shared" si="115"/>
        <v/>
      </c>
      <c r="AA126" s="62" t="str">
        <f t="shared" si="116"/>
        <v/>
      </c>
      <c r="AB126" s="62" t="str">
        <f t="shared" si="117"/>
        <v/>
      </c>
      <c r="AC126" s="62" t="str">
        <f t="shared" si="118"/>
        <v/>
      </c>
      <c r="AD126" s="62" t="str">
        <f t="shared" si="119"/>
        <v/>
      </c>
      <c r="AE126" s="62" t="str">
        <f t="shared" si="120"/>
        <v/>
      </c>
      <c r="AF126" s="62" t="str">
        <f t="shared" si="121"/>
        <v/>
      </c>
      <c r="AG126" s="62" t="str">
        <f t="shared" si="122"/>
        <v/>
      </c>
      <c r="AH126" s="62" t="str">
        <f t="shared" si="123"/>
        <v/>
      </c>
      <c r="AI126" s="62" t="str">
        <f t="shared" si="124"/>
        <v/>
      </c>
      <c r="AJ126" s="63" t="str">
        <f t="shared" si="125"/>
        <v/>
      </c>
      <c r="AK126" s="62" t="str">
        <f t="shared" si="126"/>
        <v/>
      </c>
      <c r="AL126" s="62" t="str">
        <f t="shared" si="127"/>
        <v/>
      </c>
      <c r="AM126" s="62" t="str">
        <f t="shared" si="128"/>
        <v/>
      </c>
      <c r="AN126" s="63" t="str">
        <f t="shared" si="129"/>
        <v/>
      </c>
      <c r="AO126" s="62" t="str">
        <f t="shared" si="130"/>
        <v/>
      </c>
      <c r="AP126" s="62" t="str">
        <f t="shared" si="131"/>
        <v/>
      </c>
      <c r="AQ126" s="62" t="str">
        <f t="shared" si="132"/>
        <v/>
      </c>
      <c r="AR126" s="62" t="str">
        <f t="shared" si="133"/>
        <v/>
      </c>
      <c r="AS126" s="62" t="str">
        <f t="shared" si="134"/>
        <v/>
      </c>
      <c r="AT126" s="62" t="str">
        <f t="shared" si="135"/>
        <v/>
      </c>
      <c r="AU126" s="62" t="str">
        <f t="shared" si="136"/>
        <v/>
      </c>
      <c r="AV126" s="62" t="str">
        <f t="shared" si="137"/>
        <v/>
      </c>
      <c r="AW126" s="62" t="str">
        <f t="shared" si="138"/>
        <v/>
      </c>
      <c r="AX126" s="62" t="str">
        <f t="shared" si="139"/>
        <v/>
      </c>
      <c r="AY126" s="62" t="str">
        <f t="shared" si="140"/>
        <v/>
      </c>
      <c r="AZ126" s="62" t="str">
        <f t="shared" si="141"/>
        <v/>
      </c>
      <c r="BA126" s="62" t="str">
        <f t="shared" si="142"/>
        <v/>
      </c>
      <c r="BB126" s="62" t="str">
        <f t="shared" si="143"/>
        <v/>
      </c>
      <c r="BC126" s="62" t="str">
        <f t="shared" si="144"/>
        <v/>
      </c>
      <c r="BD126" s="62" t="str">
        <f t="shared" si="145"/>
        <v/>
      </c>
      <c r="BE126" s="62" t="str">
        <f t="shared" si="146"/>
        <v/>
      </c>
      <c r="BF126" s="62" t="str">
        <f t="shared" si="147"/>
        <v/>
      </c>
      <c r="BG126" s="62" t="str">
        <f t="shared" si="148"/>
        <v/>
      </c>
      <c r="BH126" s="62" t="str">
        <f t="shared" si="149"/>
        <v/>
      </c>
      <c r="BI126" s="62" t="str">
        <f t="shared" si="150"/>
        <v/>
      </c>
      <c r="BJ126" s="62" t="str">
        <f t="shared" si="151"/>
        <v/>
      </c>
      <c r="BK126" s="62" t="str">
        <f t="shared" si="152"/>
        <v/>
      </c>
      <c r="BL126" s="62" t="str">
        <f t="shared" si="153"/>
        <v/>
      </c>
      <c r="BM126" s="64" t="str">
        <f t="shared" si="154"/>
        <v/>
      </c>
    </row>
    <row r="127" spans="1:65" hidden="1" x14ac:dyDescent="0.2">
      <c r="A127" s="37"/>
      <c r="B127" s="38"/>
      <c r="C127" s="87"/>
      <c r="D127" s="80"/>
      <c r="E127" s="46"/>
      <c r="F127" s="47"/>
      <c r="G127" s="101">
        <f t="shared" ref="G127" si="179">IF(AND((F127+E127)&lt;Startår,(F127+E127)&gt;100),Startår,F127+E127)</f>
        <v>0</v>
      </c>
      <c r="H127" s="41"/>
      <c r="I127" s="41"/>
      <c r="J127" s="71"/>
      <c r="K127" s="76"/>
      <c r="L127" s="41">
        <f t="shared" ref="L127" si="180">K127*I127/1000</f>
        <v>0</v>
      </c>
      <c r="M127" s="41"/>
      <c r="O127" s="61" t="str">
        <f t="shared" si="104"/>
        <v/>
      </c>
      <c r="P127" s="62" t="str">
        <f t="shared" si="105"/>
        <v/>
      </c>
      <c r="Q127" s="62" t="str">
        <f t="shared" si="106"/>
        <v/>
      </c>
      <c r="R127" s="62" t="str">
        <f t="shared" si="107"/>
        <v/>
      </c>
      <c r="S127" s="62" t="str">
        <f t="shared" si="108"/>
        <v/>
      </c>
      <c r="T127" s="62" t="str">
        <f t="shared" si="109"/>
        <v/>
      </c>
      <c r="U127" s="62" t="str">
        <f t="shared" si="110"/>
        <v/>
      </c>
      <c r="V127" s="62" t="str">
        <f t="shared" si="111"/>
        <v/>
      </c>
      <c r="W127" s="62" t="str">
        <f t="shared" si="112"/>
        <v/>
      </c>
      <c r="X127" s="62" t="str">
        <f t="shared" si="113"/>
        <v/>
      </c>
      <c r="Y127" s="62" t="str">
        <f t="shared" si="114"/>
        <v/>
      </c>
      <c r="Z127" s="62" t="str">
        <f t="shared" si="115"/>
        <v/>
      </c>
      <c r="AA127" s="62" t="str">
        <f t="shared" si="116"/>
        <v/>
      </c>
      <c r="AB127" s="62" t="str">
        <f t="shared" si="117"/>
        <v/>
      </c>
      <c r="AC127" s="62" t="str">
        <f t="shared" si="118"/>
        <v/>
      </c>
      <c r="AD127" s="62" t="str">
        <f t="shared" si="119"/>
        <v/>
      </c>
      <c r="AE127" s="62" t="str">
        <f t="shared" si="120"/>
        <v/>
      </c>
      <c r="AF127" s="62" t="str">
        <f t="shared" si="121"/>
        <v/>
      </c>
      <c r="AG127" s="62" t="str">
        <f t="shared" si="122"/>
        <v/>
      </c>
      <c r="AH127" s="62" t="str">
        <f t="shared" si="123"/>
        <v/>
      </c>
      <c r="AI127" s="62" t="str">
        <f t="shared" si="124"/>
        <v/>
      </c>
      <c r="AJ127" s="63" t="str">
        <f t="shared" si="125"/>
        <v/>
      </c>
      <c r="AK127" s="62" t="str">
        <f t="shared" si="126"/>
        <v/>
      </c>
      <c r="AL127" s="62" t="str">
        <f t="shared" si="127"/>
        <v/>
      </c>
      <c r="AM127" s="62" t="str">
        <f t="shared" si="128"/>
        <v/>
      </c>
      <c r="AN127" s="63" t="str">
        <f t="shared" si="129"/>
        <v/>
      </c>
      <c r="AO127" s="62" t="str">
        <f t="shared" si="130"/>
        <v/>
      </c>
      <c r="AP127" s="62" t="str">
        <f t="shared" si="131"/>
        <v/>
      </c>
      <c r="AQ127" s="62" t="str">
        <f t="shared" si="132"/>
        <v/>
      </c>
      <c r="AR127" s="62" t="str">
        <f t="shared" si="133"/>
        <v/>
      </c>
      <c r="AS127" s="62" t="str">
        <f t="shared" si="134"/>
        <v/>
      </c>
      <c r="AT127" s="62" t="str">
        <f t="shared" si="135"/>
        <v/>
      </c>
      <c r="AU127" s="62" t="str">
        <f t="shared" si="136"/>
        <v/>
      </c>
      <c r="AV127" s="62" t="str">
        <f t="shared" si="137"/>
        <v/>
      </c>
      <c r="AW127" s="62" t="str">
        <f t="shared" si="138"/>
        <v/>
      </c>
      <c r="AX127" s="62" t="str">
        <f t="shared" si="139"/>
        <v/>
      </c>
      <c r="AY127" s="62" t="str">
        <f t="shared" si="140"/>
        <v/>
      </c>
      <c r="AZ127" s="62" t="str">
        <f t="shared" si="141"/>
        <v/>
      </c>
      <c r="BA127" s="62" t="str">
        <f t="shared" si="142"/>
        <v/>
      </c>
      <c r="BB127" s="62" t="str">
        <f t="shared" si="143"/>
        <v/>
      </c>
      <c r="BC127" s="62" t="str">
        <f t="shared" si="144"/>
        <v/>
      </c>
      <c r="BD127" s="62" t="str">
        <f t="shared" si="145"/>
        <v/>
      </c>
      <c r="BE127" s="62" t="str">
        <f t="shared" si="146"/>
        <v/>
      </c>
      <c r="BF127" s="62" t="str">
        <f t="shared" si="147"/>
        <v/>
      </c>
      <c r="BG127" s="62" t="str">
        <f t="shared" si="148"/>
        <v/>
      </c>
      <c r="BH127" s="62" t="str">
        <f t="shared" si="149"/>
        <v/>
      </c>
      <c r="BI127" s="62" t="str">
        <f t="shared" si="150"/>
        <v/>
      </c>
      <c r="BJ127" s="62" t="str">
        <f t="shared" si="151"/>
        <v/>
      </c>
      <c r="BK127" s="62" t="str">
        <f t="shared" si="152"/>
        <v/>
      </c>
      <c r="BL127" s="62" t="str">
        <f t="shared" si="153"/>
        <v/>
      </c>
      <c r="BM127" s="64" t="str">
        <f t="shared" si="154"/>
        <v/>
      </c>
    </row>
    <row r="128" spans="1:65" hidden="1" x14ac:dyDescent="0.2">
      <c r="A128" s="37"/>
      <c r="B128" s="38"/>
      <c r="C128" s="87"/>
      <c r="D128" s="80"/>
      <c r="E128" s="46"/>
      <c r="F128" s="47"/>
      <c r="G128" s="101">
        <f t="shared" ref="G128" si="181">IF(AND((F128+E128)&lt;Startår,(F128+E128)&gt;100),Startår,F128+E128)</f>
        <v>0</v>
      </c>
      <c r="H128" s="41"/>
      <c r="I128" s="41"/>
      <c r="J128" s="71"/>
      <c r="K128" s="76"/>
      <c r="L128" s="41">
        <f t="shared" ref="L128" si="182">K128*I128/1000</f>
        <v>0</v>
      </c>
      <c r="M128" s="41"/>
      <c r="O128" s="61" t="str">
        <f t="shared" si="104"/>
        <v/>
      </c>
      <c r="P128" s="62" t="str">
        <f t="shared" si="105"/>
        <v/>
      </c>
      <c r="Q128" s="62" t="str">
        <f t="shared" si="106"/>
        <v/>
      </c>
      <c r="R128" s="62" t="str">
        <f t="shared" si="107"/>
        <v/>
      </c>
      <c r="S128" s="62" t="str">
        <f t="shared" si="108"/>
        <v/>
      </c>
      <c r="T128" s="62" t="str">
        <f t="shared" si="109"/>
        <v/>
      </c>
      <c r="U128" s="62" t="str">
        <f t="shared" si="110"/>
        <v/>
      </c>
      <c r="V128" s="62" t="str">
        <f t="shared" si="111"/>
        <v/>
      </c>
      <c r="W128" s="62" t="str">
        <f t="shared" si="112"/>
        <v/>
      </c>
      <c r="X128" s="62" t="str">
        <f t="shared" si="113"/>
        <v/>
      </c>
      <c r="Y128" s="62" t="str">
        <f t="shared" si="114"/>
        <v/>
      </c>
      <c r="Z128" s="62" t="str">
        <f t="shared" si="115"/>
        <v/>
      </c>
      <c r="AA128" s="62" t="str">
        <f t="shared" si="116"/>
        <v/>
      </c>
      <c r="AB128" s="62" t="str">
        <f t="shared" si="117"/>
        <v/>
      </c>
      <c r="AC128" s="62" t="str">
        <f t="shared" si="118"/>
        <v/>
      </c>
      <c r="AD128" s="62" t="str">
        <f t="shared" si="119"/>
        <v/>
      </c>
      <c r="AE128" s="62" t="str">
        <f t="shared" si="120"/>
        <v/>
      </c>
      <c r="AF128" s="62" t="str">
        <f t="shared" si="121"/>
        <v/>
      </c>
      <c r="AG128" s="62" t="str">
        <f t="shared" si="122"/>
        <v/>
      </c>
      <c r="AH128" s="62" t="str">
        <f t="shared" si="123"/>
        <v/>
      </c>
      <c r="AI128" s="62" t="str">
        <f t="shared" si="124"/>
        <v/>
      </c>
      <c r="AJ128" s="63" t="str">
        <f t="shared" si="125"/>
        <v/>
      </c>
      <c r="AK128" s="62" t="str">
        <f t="shared" si="126"/>
        <v/>
      </c>
      <c r="AL128" s="62" t="str">
        <f t="shared" si="127"/>
        <v/>
      </c>
      <c r="AM128" s="62" t="str">
        <f t="shared" si="128"/>
        <v/>
      </c>
      <c r="AN128" s="63" t="str">
        <f t="shared" si="129"/>
        <v/>
      </c>
      <c r="AO128" s="62" t="str">
        <f t="shared" si="130"/>
        <v/>
      </c>
      <c r="AP128" s="62" t="str">
        <f t="shared" si="131"/>
        <v/>
      </c>
      <c r="AQ128" s="62" t="str">
        <f t="shared" si="132"/>
        <v/>
      </c>
      <c r="AR128" s="62" t="str">
        <f t="shared" si="133"/>
        <v/>
      </c>
      <c r="AS128" s="62" t="str">
        <f t="shared" si="134"/>
        <v/>
      </c>
      <c r="AT128" s="62" t="str">
        <f t="shared" si="135"/>
        <v/>
      </c>
      <c r="AU128" s="62" t="str">
        <f t="shared" si="136"/>
        <v/>
      </c>
      <c r="AV128" s="62" t="str">
        <f t="shared" si="137"/>
        <v/>
      </c>
      <c r="AW128" s="62" t="str">
        <f t="shared" si="138"/>
        <v/>
      </c>
      <c r="AX128" s="62" t="str">
        <f t="shared" si="139"/>
        <v/>
      </c>
      <c r="AY128" s="62" t="str">
        <f t="shared" si="140"/>
        <v/>
      </c>
      <c r="AZ128" s="62" t="str">
        <f t="shared" si="141"/>
        <v/>
      </c>
      <c r="BA128" s="62" t="str">
        <f t="shared" si="142"/>
        <v/>
      </c>
      <c r="BB128" s="62" t="str">
        <f t="shared" si="143"/>
        <v/>
      </c>
      <c r="BC128" s="62" t="str">
        <f t="shared" si="144"/>
        <v/>
      </c>
      <c r="BD128" s="62" t="str">
        <f t="shared" si="145"/>
        <v/>
      </c>
      <c r="BE128" s="62" t="str">
        <f t="shared" si="146"/>
        <v/>
      </c>
      <c r="BF128" s="62" t="str">
        <f t="shared" si="147"/>
        <v/>
      </c>
      <c r="BG128" s="62" t="str">
        <f t="shared" si="148"/>
        <v/>
      </c>
      <c r="BH128" s="62" t="str">
        <f t="shared" si="149"/>
        <v/>
      </c>
      <c r="BI128" s="62" t="str">
        <f t="shared" si="150"/>
        <v/>
      </c>
      <c r="BJ128" s="62" t="str">
        <f t="shared" si="151"/>
        <v/>
      </c>
      <c r="BK128" s="62" t="str">
        <f t="shared" si="152"/>
        <v/>
      </c>
      <c r="BL128" s="62" t="str">
        <f t="shared" si="153"/>
        <v/>
      </c>
      <c r="BM128" s="64" t="str">
        <f t="shared" si="154"/>
        <v/>
      </c>
    </row>
    <row r="129" spans="1:65" hidden="1" x14ac:dyDescent="0.2">
      <c r="A129" s="37"/>
      <c r="B129" s="38"/>
      <c r="C129" s="87"/>
      <c r="D129" s="80"/>
      <c r="E129" s="46"/>
      <c r="F129" s="47"/>
      <c r="G129" s="73">
        <f t="shared" ref="G129" si="183">IF(AND((F129+E129)&lt;Startår,(F129+E129)&gt;100),Startår,F129+E129)</f>
        <v>0</v>
      </c>
      <c r="H129" s="41"/>
      <c r="I129" s="41"/>
      <c r="J129" s="71"/>
      <c r="K129" s="76"/>
      <c r="L129" s="41">
        <f t="shared" ref="L129" si="184">K129*I129/1000</f>
        <v>0</v>
      </c>
      <c r="M129" s="41"/>
      <c r="O129" s="61" t="str">
        <f t="shared" si="104"/>
        <v/>
      </c>
      <c r="P129" s="62" t="str">
        <f t="shared" si="105"/>
        <v/>
      </c>
      <c r="Q129" s="62" t="str">
        <f t="shared" si="106"/>
        <v/>
      </c>
      <c r="R129" s="62" t="str">
        <f t="shared" si="107"/>
        <v/>
      </c>
      <c r="S129" s="62" t="str">
        <f t="shared" si="108"/>
        <v/>
      </c>
      <c r="T129" s="62" t="str">
        <f t="shared" si="109"/>
        <v/>
      </c>
      <c r="U129" s="62" t="str">
        <f t="shared" si="110"/>
        <v/>
      </c>
      <c r="V129" s="62" t="str">
        <f t="shared" si="111"/>
        <v/>
      </c>
      <c r="W129" s="62" t="str">
        <f t="shared" si="112"/>
        <v/>
      </c>
      <c r="X129" s="62" t="str">
        <f t="shared" si="113"/>
        <v/>
      </c>
      <c r="Y129" s="62" t="str">
        <f t="shared" si="114"/>
        <v/>
      </c>
      <c r="Z129" s="62" t="str">
        <f t="shared" si="115"/>
        <v/>
      </c>
      <c r="AA129" s="62" t="str">
        <f t="shared" si="116"/>
        <v/>
      </c>
      <c r="AB129" s="62" t="str">
        <f t="shared" si="117"/>
        <v/>
      </c>
      <c r="AC129" s="62" t="str">
        <f t="shared" si="118"/>
        <v/>
      </c>
      <c r="AD129" s="62" t="str">
        <f t="shared" si="119"/>
        <v/>
      </c>
      <c r="AE129" s="62" t="str">
        <f t="shared" si="120"/>
        <v/>
      </c>
      <c r="AF129" s="62" t="str">
        <f t="shared" si="121"/>
        <v/>
      </c>
      <c r="AG129" s="62" t="str">
        <f t="shared" si="122"/>
        <v/>
      </c>
      <c r="AH129" s="62" t="str">
        <f t="shared" si="123"/>
        <v/>
      </c>
      <c r="AI129" s="62" t="str">
        <f t="shared" si="124"/>
        <v/>
      </c>
      <c r="AJ129" s="63" t="str">
        <f t="shared" si="125"/>
        <v/>
      </c>
      <c r="AK129" s="62" t="str">
        <f t="shared" si="126"/>
        <v/>
      </c>
      <c r="AL129" s="62" t="str">
        <f t="shared" si="127"/>
        <v/>
      </c>
      <c r="AM129" s="62" t="str">
        <f t="shared" si="128"/>
        <v/>
      </c>
      <c r="AN129" s="63" t="str">
        <f t="shared" si="129"/>
        <v/>
      </c>
      <c r="AO129" s="62" t="str">
        <f t="shared" si="130"/>
        <v/>
      </c>
      <c r="AP129" s="62" t="str">
        <f t="shared" si="131"/>
        <v/>
      </c>
      <c r="AQ129" s="62" t="str">
        <f t="shared" si="132"/>
        <v/>
      </c>
      <c r="AR129" s="62" t="str">
        <f t="shared" si="133"/>
        <v/>
      </c>
      <c r="AS129" s="62" t="str">
        <f t="shared" si="134"/>
        <v/>
      </c>
      <c r="AT129" s="62" t="str">
        <f t="shared" si="135"/>
        <v/>
      </c>
      <c r="AU129" s="62" t="str">
        <f t="shared" si="136"/>
        <v/>
      </c>
      <c r="AV129" s="62" t="str">
        <f t="shared" si="137"/>
        <v/>
      </c>
      <c r="AW129" s="62" t="str">
        <f t="shared" si="138"/>
        <v/>
      </c>
      <c r="AX129" s="62" t="str">
        <f t="shared" si="139"/>
        <v/>
      </c>
      <c r="AY129" s="62" t="str">
        <f t="shared" si="140"/>
        <v/>
      </c>
      <c r="AZ129" s="62" t="str">
        <f t="shared" si="141"/>
        <v/>
      </c>
      <c r="BA129" s="62" t="str">
        <f t="shared" si="142"/>
        <v/>
      </c>
      <c r="BB129" s="62" t="str">
        <f t="shared" si="143"/>
        <v/>
      </c>
      <c r="BC129" s="62" t="str">
        <f t="shared" si="144"/>
        <v/>
      </c>
      <c r="BD129" s="62" t="str">
        <f t="shared" si="145"/>
        <v/>
      </c>
      <c r="BE129" s="62" t="str">
        <f t="shared" si="146"/>
        <v/>
      </c>
      <c r="BF129" s="62" t="str">
        <f t="shared" si="147"/>
        <v/>
      </c>
      <c r="BG129" s="62" t="str">
        <f t="shared" si="148"/>
        <v/>
      </c>
      <c r="BH129" s="62" t="str">
        <f t="shared" si="149"/>
        <v/>
      </c>
      <c r="BI129" s="62" t="str">
        <f t="shared" si="150"/>
        <v/>
      </c>
      <c r="BJ129" s="62" t="str">
        <f t="shared" si="151"/>
        <v/>
      </c>
      <c r="BK129" s="62" t="str">
        <f t="shared" si="152"/>
        <v/>
      </c>
      <c r="BL129" s="62" t="str">
        <f t="shared" si="153"/>
        <v/>
      </c>
      <c r="BM129" s="64" t="str">
        <f t="shared" si="154"/>
        <v/>
      </c>
    </row>
    <row r="130" spans="1:65" hidden="1" x14ac:dyDescent="0.2">
      <c r="A130" s="37"/>
      <c r="B130" s="38"/>
      <c r="C130" s="87"/>
      <c r="D130" s="80"/>
      <c r="E130" s="46"/>
      <c r="F130" s="47"/>
      <c r="G130" s="73">
        <f t="shared" ref="G130" si="185">IF(AND((F130+E130)&lt;Startår,(F130+E130)&gt;100),Startår,F130+E130)</f>
        <v>0</v>
      </c>
      <c r="H130" s="41"/>
      <c r="I130" s="41"/>
      <c r="J130" s="71"/>
      <c r="K130" s="76"/>
      <c r="L130" s="41">
        <f t="shared" ref="L130" si="186">K130*I130/1000</f>
        <v>0</v>
      </c>
      <c r="M130" s="41"/>
      <c r="O130" s="61" t="str">
        <f t="shared" si="104"/>
        <v/>
      </c>
      <c r="P130" s="62" t="str">
        <f t="shared" si="105"/>
        <v/>
      </c>
      <c r="Q130" s="62" t="str">
        <f t="shared" si="106"/>
        <v/>
      </c>
      <c r="R130" s="62" t="str">
        <f t="shared" si="107"/>
        <v/>
      </c>
      <c r="S130" s="62" t="str">
        <f t="shared" si="108"/>
        <v/>
      </c>
      <c r="T130" s="62" t="str">
        <f t="shared" si="109"/>
        <v/>
      </c>
      <c r="U130" s="62" t="str">
        <f t="shared" si="110"/>
        <v/>
      </c>
      <c r="V130" s="62" t="str">
        <f t="shared" si="111"/>
        <v/>
      </c>
      <c r="W130" s="62" t="str">
        <f t="shared" si="112"/>
        <v/>
      </c>
      <c r="X130" s="62" t="str">
        <f t="shared" si="113"/>
        <v/>
      </c>
      <c r="Y130" s="62" t="str">
        <f t="shared" si="114"/>
        <v/>
      </c>
      <c r="Z130" s="62" t="str">
        <f t="shared" si="115"/>
        <v/>
      </c>
      <c r="AA130" s="62" t="str">
        <f t="shared" si="116"/>
        <v/>
      </c>
      <c r="AB130" s="62" t="str">
        <f t="shared" si="117"/>
        <v/>
      </c>
      <c r="AC130" s="62" t="str">
        <f t="shared" si="118"/>
        <v/>
      </c>
      <c r="AD130" s="62" t="str">
        <f t="shared" si="119"/>
        <v/>
      </c>
      <c r="AE130" s="62" t="str">
        <f t="shared" si="120"/>
        <v/>
      </c>
      <c r="AF130" s="62" t="str">
        <f t="shared" si="121"/>
        <v/>
      </c>
      <c r="AG130" s="62" t="str">
        <f t="shared" si="122"/>
        <v/>
      </c>
      <c r="AH130" s="62" t="str">
        <f t="shared" si="123"/>
        <v/>
      </c>
      <c r="AI130" s="62" t="str">
        <f t="shared" si="124"/>
        <v/>
      </c>
      <c r="AJ130" s="63" t="str">
        <f t="shared" si="125"/>
        <v/>
      </c>
      <c r="AK130" s="62" t="str">
        <f t="shared" si="126"/>
        <v/>
      </c>
      <c r="AL130" s="62" t="str">
        <f t="shared" si="127"/>
        <v/>
      </c>
      <c r="AM130" s="62" t="str">
        <f t="shared" si="128"/>
        <v/>
      </c>
      <c r="AN130" s="63" t="str">
        <f t="shared" si="129"/>
        <v/>
      </c>
      <c r="AO130" s="62" t="str">
        <f t="shared" si="130"/>
        <v/>
      </c>
      <c r="AP130" s="62" t="str">
        <f t="shared" si="131"/>
        <v/>
      </c>
      <c r="AQ130" s="62" t="str">
        <f t="shared" si="132"/>
        <v/>
      </c>
      <c r="AR130" s="62" t="str">
        <f t="shared" si="133"/>
        <v/>
      </c>
      <c r="AS130" s="62" t="str">
        <f t="shared" si="134"/>
        <v/>
      </c>
      <c r="AT130" s="62" t="str">
        <f t="shared" si="135"/>
        <v/>
      </c>
      <c r="AU130" s="62" t="str">
        <f t="shared" si="136"/>
        <v/>
      </c>
      <c r="AV130" s="62" t="str">
        <f t="shared" si="137"/>
        <v/>
      </c>
      <c r="AW130" s="62" t="str">
        <f t="shared" si="138"/>
        <v/>
      </c>
      <c r="AX130" s="62" t="str">
        <f t="shared" si="139"/>
        <v/>
      </c>
      <c r="AY130" s="62" t="str">
        <f t="shared" si="140"/>
        <v/>
      </c>
      <c r="AZ130" s="62" t="str">
        <f t="shared" si="141"/>
        <v/>
      </c>
      <c r="BA130" s="62" t="str">
        <f t="shared" si="142"/>
        <v/>
      </c>
      <c r="BB130" s="62" t="str">
        <f t="shared" si="143"/>
        <v/>
      </c>
      <c r="BC130" s="62" t="str">
        <f t="shared" si="144"/>
        <v/>
      </c>
      <c r="BD130" s="62" t="str">
        <f t="shared" si="145"/>
        <v/>
      </c>
      <c r="BE130" s="62" t="str">
        <f t="shared" si="146"/>
        <v/>
      </c>
      <c r="BF130" s="62" t="str">
        <f t="shared" si="147"/>
        <v/>
      </c>
      <c r="BG130" s="62" t="str">
        <f t="shared" si="148"/>
        <v/>
      </c>
      <c r="BH130" s="62" t="str">
        <f t="shared" si="149"/>
        <v/>
      </c>
      <c r="BI130" s="62" t="str">
        <f t="shared" si="150"/>
        <v/>
      </c>
      <c r="BJ130" s="62" t="str">
        <f t="shared" si="151"/>
        <v/>
      </c>
      <c r="BK130" s="62" t="str">
        <f t="shared" si="152"/>
        <v/>
      </c>
      <c r="BL130" s="62" t="str">
        <f t="shared" si="153"/>
        <v/>
      </c>
      <c r="BM130" s="64" t="str">
        <f t="shared" si="154"/>
        <v/>
      </c>
    </row>
    <row r="131" spans="1:65" x14ac:dyDescent="0.2">
      <c r="A131" s="21" t="s">
        <v>32</v>
      </c>
      <c r="B131" s="42"/>
      <c r="C131" s="86"/>
      <c r="D131" s="81"/>
      <c r="E131" s="43"/>
      <c r="F131" s="44"/>
      <c r="G131" s="70"/>
      <c r="H131" s="25"/>
      <c r="I131" s="25"/>
      <c r="J131" s="70"/>
      <c r="K131" s="75"/>
      <c r="L131" s="25"/>
      <c r="M131" s="25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</row>
    <row r="132" spans="1:65" x14ac:dyDescent="0.2">
      <c r="A132" s="37"/>
      <c r="B132" s="38" t="s">
        <v>120</v>
      </c>
      <c r="C132" s="87" t="s">
        <v>121</v>
      </c>
      <c r="D132" s="80" t="s">
        <v>326</v>
      </c>
      <c r="E132" s="46">
        <v>10</v>
      </c>
      <c r="F132" s="47">
        <v>2022</v>
      </c>
      <c r="G132" s="102">
        <f t="shared" ref="G132:G139" si="187">IF(AND((F132+E132)&lt;Startår,(F132+E132)&gt;100),Startår,F132+E132)</f>
        <v>2032</v>
      </c>
      <c r="H132" s="97" t="s">
        <v>20</v>
      </c>
      <c r="I132" s="97">
        <v>1</v>
      </c>
      <c r="J132" s="98" t="str">
        <f>IF(D132=Elanläggningar!A3,"69111",IF(D132=Elanläggningar!A4,"69112",IF(D132=Elanläggningar!A5,"69113",IF(D132=Elanläggningar!A6,"69114",IF(D132=Elanläggningar!A7,"69115","")))))</f>
        <v>69114</v>
      </c>
      <c r="K132" s="99" t="str">
        <f>IF(D132=Elanläggningar!A3,"5530",IF(D132=Elanläggningar!A4,"8780",IF(D132=Elanläggningar!A5,"13220",IF(D132=Elanläggningar!A6,"22120",IF(D132=Elanläggningar!A7,"36060","0")))))</f>
        <v>22120</v>
      </c>
      <c r="L132" s="97">
        <f>K132*I132/1000</f>
        <v>22.12</v>
      </c>
      <c r="M132" s="97"/>
      <c r="O132" s="61" t="str">
        <f t="shared" si="104"/>
        <v/>
      </c>
      <c r="P132" s="62" t="str">
        <f t="shared" si="105"/>
        <v/>
      </c>
      <c r="Q132" s="62" t="str">
        <f t="shared" si="106"/>
        <v/>
      </c>
      <c r="R132" s="62" t="str">
        <f t="shared" si="107"/>
        <v/>
      </c>
      <c r="S132" s="62" t="str">
        <f t="shared" si="108"/>
        <v/>
      </c>
      <c r="T132" s="62" t="str">
        <f t="shared" si="109"/>
        <v/>
      </c>
      <c r="U132" s="62" t="str">
        <f t="shared" si="110"/>
        <v/>
      </c>
      <c r="V132" s="62" t="str">
        <f t="shared" si="111"/>
        <v/>
      </c>
      <c r="W132" s="62">
        <f t="shared" si="112"/>
        <v>22.12</v>
      </c>
      <c r="X132" s="62" t="str">
        <f t="shared" si="113"/>
        <v/>
      </c>
      <c r="Y132" s="62" t="str">
        <f t="shared" si="114"/>
        <v/>
      </c>
      <c r="Z132" s="62" t="str">
        <f t="shared" si="115"/>
        <v/>
      </c>
      <c r="AA132" s="62" t="str">
        <f t="shared" si="116"/>
        <v/>
      </c>
      <c r="AB132" s="62" t="str">
        <f t="shared" si="117"/>
        <v/>
      </c>
      <c r="AC132" s="62" t="str">
        <f t="shared" si="118"/>
        <v/>
      </c>
      <c r="AD132" s="62" t="str">
        <f t="shared" si="119"/>
        <v/>
      </c>
      <c r="AE132" s="62" t="str">
        <f t="shared" si="120"/>
        <v/>
      </c>
      <c r="AF132" s="62" t="str">
        <f t="shared" si="121"/>
        <v/>
      </c>
      <c r="AG132" s="62">
        <f t="shared" si="122"/>
        <v>22.12</v>
      </c>
      <c r="AH132" s="62" t="str">
        <f t="shared" si="123"/>
        <v/>
      </c>
      <c r="AI132" s="62" t="str">
        <f t="shared" si="124"/>
        <v/>
      </c>
      <c r="AJ132" s="63" t="str">
        <f t="shared" si="125"/>
        <v/>
      </c>
      <c r="AK132" s="62" t="str">
        <f t="shared" si="126"/>
        <v/>
      </c>
      <c r="AL132" s="62" t="str">
        <f t="shared" si="127"/>
        <v/>
      </c>
      <c r="AM132" s="62" t="str">
        <f t="shared" si="128"/>
        <v/>
      </c>
      <c r="AN132" s="63" t="str">
        <f t="shared" si="129"/>
        <v/>
      </c>
      <c r="AO132" s="62" t="str">
        <f t="shared" si="130"/>
        <v/>
      </c>
      <c r="AP132" s="62" t="str">
        <f t="shared" si="131"/>
        <v/>
      </c>
      <c r="AQ132" s="62">
        <f t="shared" si="132"/>
        <v>22.12</v>
      </c>
      <c r="AR132" s="62" t="str">
        <f t="shared" si="133"/>
        <v/>
      </c>
      <c r="AS132" s="62" t="str">
        <f t="shared" si="134"/>
        <v/>
      </c>
      <c r="AT132" s="62" t="str">
        <f t="shared" si="135"/>
        <v/>
      </c>
      <c r="AU132" s="62" t="str">
        <f t="shared" si="136"/>
        <v/>
      </c>
      <c r="AV132" s="62" t="str">
        <f t="shared" si="137"/>
        <v/>
      </c>
      <c r="AW132" s="62" t="str">
        <f t="shared" si="138"/>
        <v/>
      </c>
      <c r="AX132" s="62" t="str">
        <f t="shared" si="139"/>
        <v/>
      </c>
      <c r="AY132" s="62" t="str">
        <f t="shared" si="140"/>
        <v/>
      </c>
      <c r="AZ132" s="62" t="str">
        <f t="shared" si="141"/>
        <v/>
      </c>
      <c r="BA132" s="62">
        <f t="shared" si="142"/>
        <v>22.12</v>
      </c>
      <c r="BB132" s="62" t="str">
        <f t="shared" si="143"/>
        <v/>
      </c>
      <c r="BC132" s="62" t="str">
        <f t="shared" si="144"/>
        <v/>
      </c>
      <c r="BD132" s="62" t="str">
        <f t="shared" si="145"/>
        <v/>
      </c>
      <c r="BE132" s="62" t="str">
        <f t="shared" si="146"/>
        <v/>
      </c>
      <c r="BF132" s="62" t="str">
        <f t="shared" si="147"/>
        <v/>
      </c>
      <c r="BG132" s="62" t="str">
        <f t="shared" si="148"/>
        <v/>
      </c>
      <c r="BH132" s="62" t="str">
        <f t="shared" si="149"/>
        <v/>
      </c>
      <c r="BI132" s="62" t="str">
        <f t="shared" si="150"/>
        <v/>
      </c>
      <c r="BJ132" s="62" t="str">
        <f t="shared" si="151"/>
        <v/>
      </c>
      <c r="BK132" s="62">
        <f t="shared" si="152"/>
        <v>22.12</v>
      </c>
      <c r="BL132" s="62" t="str">
        <f t="shared" si="153"/>
        <v/>
      </c>
      <c r="BM132" s="64" t="str">
        <f t="shared" si="154"/>
        <v/>
      </c>
    </row>
    <row r="133" spans="1:65" x14ac:dyDescent="0.2">
      <c r="A133" s="37"/>
      <c r="B133" s="38" t="s">
        <v>33</v>
      </c>
      <c r="C133" s="87" t="s">
        <v>84</v>
      </c>
      <c r="D133" s="80" t="s">
        <v>627</v>
      </c>
      <c r="E133" s="39">
        <v>50</v>
      </c>
      <c r="F133" s="40">
        <v>2022</v>
      </c>
      <c r="G133" s="102">
        <f t="shared" si="187"/>
        <v>2072</v>
      </c>
      <c r="H133" s="97" t="s">
        <v>20</v>
      </c>
      <c r="I133" s="97">
        <v>1</v>
      </c>
      <c r="J133" s="98" t="s">
        <v>509</v>
      </c>
      <c r="K133" s="99">
        <v>300000</v>
      </c>
      <c r="L133" s="97">
        <f>I133*K133/1000</f>
        <v>300</v>
      </c>
      <c r="M133" s="97"/>
      <c r="O133" s="61" t="str">
        <f t="shared" si="104"/>
        <v/>
      </c>
      <c r="P133" s="62" t="str">
        <f t="shared" si="105"/>
        <v/>
      </c>
      <c r="Q133" s="62" t="str">
        <f t="shared" si="106"/>
        <v/>
      </c>
      <c r="R133" s="62" t="str">
        <f t="shared" si="107"/>
        <v/>
      </c>
      <c r="S133" s="62" t="str">
        <f t="shared" si="108"/>
        <v/>
      </c>
      <c r="T133" s="62" t="str">
        <f t="shared" si="109"/>
        <v/>
      </c>
      <c r="U133" s="62" t="str">
        <f t="shared" si="110"/>
        <v/>
      </c>
      <c r="V133" s="62" t="str">
        <f t="shared" si="111"/>
        <v/>
      </c>
      <c r="W133" s="62" t="str">
        <f t="shared" si="112"/>
        <v/>
      </c>
      <c r="X133" s="62" t="str">
        <f t="shared" si="113"/>
        <v/>
      </c>
      <c r="Y133" s="62" t="str">
        <f t="shared" si="114"/>
        <v/>
      </c>
      <c r="Z133" s="62" t="str">
        <f t="shared" si="115"/>
        <v/>
      </c>
      <c r="AA133" s="62" t="str">
        <f t="shared" si="116"/>
        <v/>
      </c>
      <c r="AB133" s="62" t="str">
        <f t="shared" si="117"/>
        <v/>
      </c>
      <c r="AC133" s="62" t="str">
        <f t="shared" si="118"/>
        <v/>
      </c>
      <c r="AD133" s="62" t="str">
        <f t="shared" si="119"/>
        <v/>
      </c>
      <c r="AE133" s="62" t="str">
        <f t="shared" si="120"/>
        <v/>
      </c>
      <c r="AF133" s="62" t="str">
        <f t="shared" si="121"/>
        <v/>
      </c>
      <c r="AG133" s="62" t="str">
        <f t="shared" si="122"/>
        <v/>
      </c>
      <c r="AH133" s="62" t="str">
        <f t="shared" si="123"/>
        <v/>
      </c>
      <c r="AI133" s="62" t="str">
        <f t="shared" si="124"/>
        <v/>
      </c>
      <c r="AJ133" s="63" t="str">
        <f t="shared" si="125"/>
        <v/>
      </c>
      <c r="AK133" s="62" t="str">
        <f t="shared" si="126"/>
        <v/>
      </c>
      <c r="AL133" s="62" t="str">
        <f t="shared" si="127"/>
        <v/>
      </c>
      <c r="AM133" s="62" t="str">
        <f t="shared" si="128"/>
        <v/>
      </c>
      <c r="AN133" s="63" t="str">
        <f t="shared" si="129"/>
        <v/>
      </c>
      <c r="AO133" s="62" t="str">
        <f t="shared" si="130"/>
        <v/>
      </c>
      <c r="AP133" s="62" t="str">
        <f t="shared" si="131"/>
        <v/>
      </c>
      <c r="AQ133" s="62" t="str">
        <f t="shared" si="132"/>
        <v/>
      </c>
      <c r="AR133" s="62" t="str">
        <f t="shared" si="133"/>
        <v/>
      </c>
      <c r="AS133" s="62" t="str">
        <f t="shared" si="134"/>
        <v/>
      </c>
      <c r="AT133" s="62" t="str">
        <f t="shared" si="135"/>
        <v/>
      </c>
      <c r="AU133" s="62" t="str">
        <f t="shared" si="136"/>
        <v/>
      </c>
      <c r="AV133" s="62" t="str">
        <f t="shared" si="137"/>
        <v/>
      </c>
      <c r="AW133" s="62" t="str">
        <f t="shared" si="138"/>
        <v/>
      </c>
      <c r="AX133" s="62" t="str">
        <f t="shared" si="139"/>
        <v/>
      </c>
      <c r="AY133" s="62" t="str">
        <f t="shared" si="140"/>
        <v/>
      </c>
      <c r="AZ133" s="62" t="str">
        <f t="shared" si="141"/>
        <v/>
      </c>
      <c r="BA133" s="62" t="str">
        <f t="shared" si="142"/>
        <v/>
      </c>
      <c r="BB133" s="62" t="str">
        <f t="shared" si="143"/>
        <v/>
      </c>
      <c r="BC133" s="62" t="str">
        <f t="shared" si="144"/>
        <v/>
      </c>
      <c r="BD133" s="62" t="str">
        <f t="shared" si="145"/>
        <v/>
      </c>
      <c r="BE133" s="62" t="str">
        <f t="shared" si="146"/>
        <v/>
      </c>
      <c r="BF133" s="62" t="str">
        <f t="shared" si="147"/>
        <v/>
      </c>
      <c r="BG133" s="62" t="str">
        <f t="shared" si="148"/>
        <v/>
      </c>
      <c r="BH133" s="62" t="str">
        <f t="shared" si="149"/>
        <v/>
      </c>
      <c r="BI133" s="62" t="str">
        <f t="shared" si="150"/>
        <v/>
      </c>
      <c r="BJ133" s="62" t="str">
        <f t="shared" si="151"/>
        <v/>
      </c>
      <c r="BK133" s="62">
        <f t="shared" si="152"/>
        <v>300</v>
      </c>
      <c r="BL133" s="62" t="str">
        <f t="shared" si="153"/>
        <v/>
      </c>
      <c r="BM133" s="64" t="str">
        <f t="shared" si="154"/>
        <v/>
      </c>
    </row>
    <row r="134" spans="1:65" x14ac:dyDescent="0.2">
      <c r="A134" s="37"/>
      <c r="B134" s="38" t="s">
        <v>34</v>
      </c>
      <c r="C134" s="87" t="s">
        <v>83</v>
      </c>
      <c r="D134" s="80" t="s">
        <v>628</v>
      </c>
      <c r="E134" s="39">
        <v>50</v>
      </c>
      <c r="F134" s="40">
        <v>2022</v>
      </c>
      <c r="G134" s="102">
        <f t="shared" si="187"/>
        <v>2072</v>
      </c>
      <c r="H134" s="97" t="s">
        <v>91</v>
      </c>
      <c r="I134" s="97">
        <f>BL177</f>
        <v>188</v>
      </c>
      <c r="J134" s="98" t="s">
        <v>509</v>
      </c>
      <c r="K134" s="99">
        <v>40000</v>
      </c>
      <c r="L134" s="97">
        <f>K134*BL177/1000</f>
        <v>7520</v>
      </c>
      <c r="M134" s="97"/>
      <c r="O134" s="61" t="str">
        <f t="shared" si="104"/>
        <v/>
      </c>
      <c r="P134" s="62" t="str">
        <f t="shared" si="105"/>
        <v/>
      </c>
      <c r="Q134" s="62" t="str">
        <f t="shared" si="106"/>
        <v/>
      </c>
      <c r="R134" s="62" t="str">
        <f t="shared" si="107"/>
        <v/>
      </c>
      <c r="S134" s="62" t="str">
        <f t="shared" si="108"/>
        <v/>
      </c>
      <c r="T134" s="62" t="str">
        <f t="shared" si="109"/>
        <v/>
      </c>
      <c r="U134" s="62" t="str">
        <f t="shared" si="110"/>
        <v/>
      </c>
      <c r="V134" s="62" t="str">
        <f t="shared" si="111"/>
        <v/>
      </c>
      <c r="W134" s="62" t="str">
        <f t="shared" si="112"/>
        <v/>
      </c>
      <c r="X134" s="62" t="str">
        <f t="shared" si="113"/>
        <v/>
      </c>
      <c r="Y134" s="62" t="str">
        <f t="shared" si="114"/>
        <v/>
      </c>
      <c r="Z134" s="62" t="str">
        <f t="shared" si="115"/>
        <v/>
      </c>
      <c r="AA134" s="62" t="str">
        <f t="shared" si="116"/>
        <v/>
      </c>
      <c r="AB134" s="62" t="str">
        <f t="shared" si="117"/>
        <v/>
      </c>
      <c r="AC134" s="62" t="str">
        <f t="shared" si="118"/>
        <v/>
      </c>
      <c r="AD134" s="62" t="str">
        <f t="shared" si="119"/>
        <v/>
      </c>
      <c r="AE134" s="62" t="str">
        <f t="shared" si="120"/>
        <v/>
      </c>
      <c r="AF134" s="62" t="str">
        <f t="shared" si="121"/>
        <v/>
      </c>
      <c r="AG134" s="62" t="str">
        <f t="shared" si="122"/>
        <v/>
      </c>
      <c r="AH134" s="62" t="str">
        <f t="shared" si="123"/>
        <v/>
      </c>
      <c r="AI134" s="62" t="str">
        <f t="shared" si="124"/>
        <v/>
      </c>
      <c r="AJ134" s="63" t="str">
        <f t="shared" si="125"/>
        <v/>
      </c>
      <c r="AK134" s="62" t="str">
        <f t="shared" si="126"/>
        <v/>
      </c>
      <c r="AL134" s="62" t="str">
        <f t="shared" si="127"/>
        <v/>
      </c>
      <c r="AM134" s="62" t="str">
        <f t="shared" si="128"/>
        <v/>
      </c>
      <c r="AN134" s="63" t="str">
        <f t="shared" si="129"/>
        <v/>
      </c>
      <c r="AO134" s="62" t="str">
        <f t="shared" si="130"/>
        <v/>
      </c>
      <c r="AP134" s="62" t="str">
        <f t="shared" si="131"/>
        <v/>
      </c>
      <c r="AQ134" s="62" t="str">
        <f t="shared" si="132"/>
        <v/>
      </c>
      <c r="AR134" s="62" t="str">
        <f t="shared" si="133"/>
        <v/>
      </c>
      <c r="AS134" s="62" t="str">
        <f t="shared" si="134"/>
        <v/>
      </c>
      <c r="AT134" s="62" t="str">
        <f t="shared" si="135"/>
        <v/>
      </c>
      <c r="AU134" s="62" t="str">
        <f t="shared" si="136"/>
        <v/>
      </c>
      <c r="AV134" s="62" t="str">
        <f t="shared" si="137"/>
        <v/>
      </c>
      <c r="AW134" s="62" t="str">
        <f t="shared" si="138"/>
        <v/>
      </c>
      <c r="AX134" s="62" t="str">
        <f t="shared" si="139"/>
        <v/>
      </c>
      <c r="AY134" s="62" t="str">
        <f t="shared" si="140"/>
        <v/>
      </c>
      <c r="AZ134" s="62" t="str">
        <f t="shared" si="141"/>
        <v/>
      </c>
      <c r="BA134" s="62" t="str">
        <f t="shared" si="142"/>
        <v/>
      </c>
      <c r="BB134" s="62" t="str">
        <f t="shared" si="143"/>
        <v/>
      </c>
      <c r="BC134" s="62" t="str">
        <f t="shared" si="144"/>
        <v/>
      </c>
      <c r="BD134" s="62" t="str">
        <f t="shared" si="145"/>
        <v/>
      </c>
      <c r="BE134" s="62" t="str">
        <f t="shared" si="146"/>
        <v/>
      </c>
      <c r="BF134" s="62" t="str">
        <f t="shared" si="147"/>
        <v/>
      </c>
      <c r="BG134" s="62" t="str">
        <f t="shared" si="148"/>
        <v/>
      </c>
      <c r="BH134" s="62" t="str">
        <f t="shared" si="149"/>
        <v/>
      </c>
      <c r="BI134" s="62" t="str">
        <f t="shared" si="150"/>
        <v/>
      </c>
      <c r="BJ134" s="62" t="str">
        <f t="shared" si="151"/>
        <v/>
      </c>
      <c r="BK134" s="62">
        <f t="shared" si="152"/>
        <v>7520</v>
      </c>
      <c r="BL134" s="62" t="str">
        <f t="shared" si="153"/>
        <v/>
      </c>
      <c r="BM134" s="64" t="str">
        <f t="shared" si="154"/>
        <v/>
      </c>
    </row>
    <row r="135" spans="1:65" hidden="1" x14ac:dyDescent="0.2">
      <c r="A135" s="37"/>
      <c r="B135" s="38"/>
      <c r="C135" s="87"/>
      <c r="D135" s="80"/>
      <c r="E135" s="46"/>
      <c r="F135" s="47"/>
      <c r="G135" s="73">
        <f t="shared" si="187"/>
        <v>0</v>
      </c>
      <c r="H135" s="41"/>
      <c r="I135" s="41"/>
      <c r="J135" s="71"/>
      <c r="K135" s="76"/>
      <c r="L135" s="41">
        <f>K135*I135/1000</f>
        <v>0</v>
      </c>
      <c r="M135" s="41"/>
      <c r="O135" s="61" t="str">
        <f t="shared" si="104"/>
        <v/>
      </c>
      <c r="P135" s="62" t="str">
        <f t="shared" si="105"/>
        <v/>
      </c>
      <c r="Q135" s="62" t="str">
        <f t="shared" si="106"/>
        <v/>
      </c>
      <c r="R135" s="62" t="str">
        <f t="shared" si="107"/>
        <v/>
      </c>
      <c r="S135" s="62" t="str">
        <f t="shared" si="108"/>
        <v/>
      </c>
      <c r="T135" s="62" t="str">
        <f t="shared" si="109"/>
        <v/>
      </c>
      <c r="U135" s="62" t="str">
        <f t="shared" si="110"/>
        <v/>
      </c>
      <c r="V135" s="62" t="str">
        <f t="shared" si="111"/>
        <v/>
      </c>
      <c r="W135" s="62" t="str">
        <f t="shared" si="112"/>
        <v/>
      </c>
      <c r="X135" s="62" t="str">
        <f t="shared" si="113"/>
        <v/>
      </c>
      <c r="Y135" s="62" t="str">
        <f t="shared" si="114"/>
        <v/>
      </c>
      <c r="Z135" s="62" t="str">
        <f t="shared" si="115"/>
        <v/>
      </c>
      <c r="AA135" s="62" t="str">
        <f t="shared" si="116"/>
        <v/>
      </c>
      <c r="AB135" s="62" t="str">
        <f t="shared" si="117"/>
        <v/>
      </c>
      <c r="AC135" s="62" t="str">
        <f t="shared" si="118"/>
        <v/>
      </c>
      <c r="AD135" s="62" t="str">
        <f t="shared" si="119"/>
        <v/>
      </c>
      <c r="AE135" s="62" t="str">
        <f t="shared" si="120"/>
        <v/>
      </c>
      <c r="AF135" s="62" t="str">
        <f t="shared" si="121"/>
        <v/>
      </c>
      <c r="AG135" s="62" t="str">
        <f t="shared" si="122"/>
        <v/>
      </c>
      <c r="AH135" s="62" t="str">
        <f t="shared" si="123"/>
        <v/>
      </c>
      <c r="AI135" s="62" t="str">
        <f t="shared" si="124"/>
        <v/>
      </c>
      <c r="AJ135" s="63" t="str">
        <f t="shared" si="125"/>
        <v/>
      </c>
      <c r="AK135" s="62" t="str">
        <f t="shared" si="126"/>
        <v/>
      </c>
      <c r="AL135" s="62" t="str">
        <f t="shared" si="127"/>
        <v/>
      </c>
      <c r="AM135" s="62" t="str">
        <f t="shared" si="128"/>
        <v/>
      </c>
      <c r="AN135" s="63" t="str">
        <f t="shared" si="129"/>
        <v/>
      </c>
      <c r="AO135" s="62" t="str">
        <f t="shared" si="130"/>
        <v/>
      </c>
      <c r="AP135" s="62" t="str">
        <f t="shared" si="131"/>
        <v/>
      </c>
      <c r="AQ135" s="62" t="str">
        <f t="shared" si="132"/>
        <v/>
      </c>
      <c r="AR135" s="62" t="str">
        <f t="shared" si="133"/>
        <v/>
      </c>
      <c r="AS135" s="62" t="str">
        <f t="shared" si="134"/>
        <v/>
      </c>
      <c r="AT135" s="62" t="str">
        <f t="shared" si="135"/>
        <v/>
      </c>
      <c r="AU135" s="62" t="str">
        <f t="shared" si="136"/>
        <v/>
      </c>
      <c r="AV135" s="62" t="str">
        <f t="shared" si="137"/>
        <v/>
      </c>
      <c r="AW135" s="62" t="str">
        <f t="shared" si="138"/>
        <v/>
      </c>
      <c r="AX135" s="62" t="str">
        <f t="shared" si="139"/>
        <v/>
      </c>
      <c r="AY135" s="62" t="str">
        <f t="shared" si="140"/>
        <v/>
      </c>
      <c r="AZ135" s="62" t="str">
        <f t="shared" si="141"/>
        <v/>
      </c>
      <c r="BA135" s="62" t="str">
        <f t="shared" si="142"/>
        <v/>
      </c>
      <c r="BB135" s="62" t="str">
        <f t="shared" si="143"/>
        <v/>
      </c>
      <c r="BC135" s="62" t="str">
        <f t="shared" si="144"/>
        <v/>
      </c>
      <c r="BD135" s="62" t="str">
        <f t="shared" si="145"/>
        <v/>
      </c>
      <c r="BE135" s="62" t="str">
        <f t="shared" si="146"/>
        <v/>
      </c>
      <c r="BF135" s="62" t="str">
        <f t="shared" si="147"/>
        <v/>
      </c>
      <c r="BG135" s="62" t="str">
        <f t="shared" si="148"/>
        <v/>
      </c>
      <c r="BH135" s="62" t="str">
        <f t="shared" si="149"/>
        <v/>
      </c>
      <c r="BI135" s="62" t="str">
        <f t="shared" si="150"/>
        <v/>
      </c>
      <c r="BJ135" s="62" t="str">
        <f t="shared" si="151"/>
        <v/>
      </c>
      <c r="BK135" s="62" t="str">
        <f t="shared" si="152"/>
        <v/>
      </c>
      <c r="BL135" s="62" t="str">
        <f t="shared" si="153"/>
        <v/>
      </c>
      <c r="BM135" s="64" t="str">
        <f t="shared" si="154"/>
        <v/>
      </c>
    </row>
    <row r="136" spans="1:65" hidden="1" x14ac:dyDescent="0.2">
      <c r="A136" s="37"/>
      <c r="B136" s="38"/>
      <c r="C136" s="87"/>
      <c r="D136" s="80"/>
      <c r="E136" s="46"/>
      <c r="F136" s="47"/>
      <c r="G136" s="73">
        <f t="shared" si="187"/>
        <v>0</v>
      </c>
      <c r="H136" s="41"/>
      <c r="I136" s="41"/>
      <c r="J136" s="71"/>
      <c r="K136" s="76"/>
      <c r="L136" s="41">
        <f>K136*I136/1000</f>
        <v>0</v>
      </c>
      <c r="M136" s="41"/>
      <c r="O136" s="61" t="str">
        <f t="shared" si="104"/>
        <v/>
      </c>
      <c r="P136" s="62" t="str">
        <f t="shared" si="105"/>
        <v/>
      </c>
      <c r="Q136" s="62" t="str">
        <f t="shared" si="106"/>
        <v/>
      </c>
      <c r="R136" s="62" t="str">
        <f t="shared" si="107"/>
        <v/>
      </c>
      <c r="S136" s="62" t="str">
        <f t="shared" si="108"/>
        <v/>
      </c>
      <c r="T136" s="62" t="str">
        <f t="shared" si="109"/>
        <v/>
      </c>
      <c r="U136" s="62" t="str">
        <f t="shared" si="110"/>
        <v/>
      </c>
      <c r="V136" s="62" t="str">
        <f t="shared" si="111"/>
        <v/>
      </c>
      <c r="W136" s="62" t="str">
        <f t="shared" si="112"/>
        <v/>
      </c>
      <c r="X136" s="62" t="str">
        <f t="shared" si="113"/>
        <v/>
      </c>
      <c r="Y136" s="62" t="str">
        <f t="shared" si="114"/>
        <v/>
      </c>
      <c r="Z136" s="62" t="str">
        <f t="shared" si="115"/>
        <v/>
      </c>
      <c r="AA136" s="62" t="str">
        <f t="shared" si="116"/>
        <v/>
      </c>
      <c r="AB136" s="62" t="str">
        <f t="shared" si="117"/>
        <v/>
      </c>
      <c r="AC136" s="62" t="str">
        <f t="shared" si="118"/>
        <v/>
      </c>
      <c r="AD136" s="62" t="str">
        <f t="shared" si="119"/>
        <v/>
      </c>
      <c r="AE136" s="62" t="str">
        <f t="shared" si="120"/>
        <v/>
      </c>
      <c r="AF136" s="62" t="str">
        <f t="shared" si="121"/>
        <v/>
      </c>
      <c r="AG136" s="62" t="str">
        <f t="shared" si="122"/>
        <v/>
      </c>
      <c r="AH136" s="62" t="str">
        <f t="shared" si="123"/>
        <v/>
      </c>
      <c r="AI136" s="62" t="str">
        <f t="shared" si="124"/>
        <v/>
      </c>
      <c r="AJ136" s="63" t="str">
        <f t="shared" si="125"/>
        <v/>
      </c>
      <c r="AK136" s="62" t="str">
        <f t="shared" si="126"/>
        <v/>
      </c>
      <c r="AL136" s="62" t="str">
        <f t="shared" si="127"/>
        <v/>
      </c>
      <c r="AM136" s="62" t="str">
        <f t="shared" si="128"/>
        <v/>
      </c>
      <c r="AN136" s="63" t="str">
        <f t="shared" si="129"/>
        <v/>
      </c>
      <c r="AO136" s="62" t="str">
        <f t="shared" si="130"/>
        <v/>
      </c>
      <c r="AP136" s="62" t="str">
        <f t="shared" si="131"/>
        <v/>
      </c>
      <c r="AQ136" s="62" t="str">
        <f t="shared" si="132"/>
        <v/>
      </c>
      <c r="AR136" s="62" t="str">
        <f t="shared" si="133"/>
        <v/>
      </c>
      <c r="AS136" s="62" t="str">
        <f t="shared" si="134"/>
        <v/>
      </c>
      <c r="AT136" s="62" t="str">
        <f t="shared" si="135"/>
        <v/>
      </c>
      <c r="AU136" s="62" t="str">
        <f t="shared" si="136"/>
        <v/>
      </c>
      <c r="AV136" s="62" t="str">
        <f t="shared" si="137"/>
        <v/>
      </c>
      <c r="AW136" s="62" t="str">
        <f t="shared" si="138"/>
        <v/>
      </c>
      <c r="AX136" s="62" t="str">
        <f t="shared" si="139"/>
        <v/>
      </c>
      <c r="AY136" s="62" t="str">
        <f t="shared" si="140"/>
        <v/>
      </c>
      <c r="AZ136" s="62" t="str">
        <f t="shared" si="141"/>
        <v/>
      </c>
      <c r="BA136" s="62" t="str">
        <f t="shared" si="142"/>
        <v/>
      </c>
      <c r="BB136" s="62" t="str">
        <f t="shared" si="143"/>
        <v/>
      </c>
      <c r="BC136" s="62" t="str">
        <f t="shared" si="144"/>
        <v/>
      </c>
      <c r="BD136" s="62" t="str">
        <f t="shared" si="145"/>
        <v/>
      </c>
      <c r="BE136" s="62" t="str">
        <f t="shared" si="146"/>
        <v/>
      </c>
      <c r="BF136" s="62" t="str">
        <f t="shared" si="147"/>
        <v/>
      </c>
      <c r="BG136" s="62" t="str">
        <f t="shared" si="148"/>
        <v/>
      </c>
      <c r="BH136" s="62" t="str">
        <f t="shared" si="149"/>
        <v/>
      </c>
      <c r="BI136" s="62" t="str">
        <f t="shared" si="150"/>
        <v/>
      </c>
      <c r="BJ136" s="62" t="str">
        <f t="shared" si="151"/>
        <v/>
      </c>
      <c r="BK136" s="62" t="str">
        <f t="shared" si="152"/>
        <v/>
      </c>
      <c r="BL136" s="62" t="str">
        <f t="shared" si="153"/>
        <v/>
      </c>
      <c r="BM136" s="64" t="str">
        <f t="shared" si="154"/>
        <v/>
      </c>
    </row>
    <row r="137" spans="1:65" hidden="1" x14ac:dyDescent="0.2">
      <c r="A137" s="37"/>
      <c r="B137" s="38"/>
      <c r="C137" s="87"/>
      <c r="D137" s="80"/>
      <c r="E137" s="46"/>
      <c r="F137" s="47"/>
      <c r="G137" s="73">
        <f t="shared" si="187"/>
        <v>0</v>
      </c>
      <c r="H137" s="41"/>
      <c r="I137" s="41"/>
      <c r="J137" s="71"/>
      <c r="K137" s="76"/>
      <c r="L137" s="41">
        <f>K137*I137/1000</f>
        <v>0</v>
      </c>
      <c r="M137" s="41"/>
      <c r="O137" s="61" t="str">
        <f t="shared" si="104"/>
        <v/>
      </c>
      <c r="P137" s="62" t="str">
        <f t="shared" si="105"/>
        <v/>
      </c>
      <c r="Q137" s="62" t="str">
        <f t="shared" si="106"/>
        <v/>
      </c>
      <c r="R137" s="62" t="str">
        <f t="shared" si="107"/>
        <v/>
      </c>
      <c r="S137" s="62" t="str">
        <f t="shared" si="108"/>
        <v/>
      </c>
      <c r="T137" s="62" t="str">
        <f t="shared" si="109"/>
        <v/>
      </c>
      <c r="U137" s="62" t="str">
        <f t="shared" si="110"/>
        <v/>
      </c>
      <c r="V137" s="62" t="str">
        <f t="shared" si="111"/>
        <v/>
      </c>
      <c r="W137" s="62" t="str">
        <f t="shared" si="112"/>
        <v/>
      </c>
      <c r="X137" s="62" t="str">
        <f t="shared" si="113"/>
        <v/>
      </c>
      <c r="Y137" s="62" t="str">
        <f t="shared" si="114"/>
        <v/>
      </c>
      <c r="Z137" s="62" t="str">
        <f t="shared" si="115"/>
        <v/>
      </c>
      <c r="AA137" s="62" t="str">
        <f t="shared" si="116"/>
        <v/>
      </c>
      <c r="AB137" s="62" t="str">
        <f t="shared" si="117"/>
        <v/>
      </c>
      <c r="AC137" s="62" t="str">
        <f t="shared" si="118"/>
        <v/>
      </c>
      <c r="AD137" s="62" t="str">
        <f t="shared" si="119"/>
        <v/>
      </c>
      <c r="AE137" s="62" t="str">
        <f t="shared" si="120"/>
        <v/>
      </c>
      <c r="AF137" s="62" t="str">
        <f t="shared" si="121"/>
        <v/>
      </c>
      <c r="AG137" s="62" t="str">
        <f t="shared" si="122"/>
        <v/>
      </c>
      <c r="AH137" s="62" t="str">
        <f t="shared" si="123"/>
        <v/>
      </c>
      <c r="AI137" s="62" t="str">
        <f t="shared" si="124"/>
        <v/>
      </c>
      <c r="AJ137" s="63" t="str">
        <f t="shared" si="125"/>
        <v/>
      </c>
      <c r="AK137" s="62" t="str">
        <f t="shared" si="126"/>
        <v/>
      </c>
      <c r="AL137" s="62" t="str">
        <f t="shared" si="127"/>
        <v/>
      </c>
      <c r="AM137" s="62" t="str">
        <f t="shared" si="128"/>
        <v/>
      </c>
      <c r="AN137" s="63" t="str">
        <f t="shared" si="129"/>
        <v/>
      </c>
      <c r="AO137" s="62" t="str">
        <f t="shared" si="130"/>
        <v/>
      </c>
      <c r="AP137" s="62" t="str">
        <f t="shared" si="131"/>
        <v/>
      </c>
      <c r="AQ137" s="62" t="str">
        <f t="shared" si="132"/>
        <v/>
      </c>
      <c r="AR137" s="62" t="str">
        <f t="shared" si="133"/>
        <v/>
      </c>
      <c r="AS137" s="62" t="str">
        <f t="shared" si="134"/>
        <v/>
      </c>
      <c r="AT137" s="62" t="str">
        <f t="shared" si="135"/>
        <v/>
      </c>
      <c r="AU137" s="62" t="str">
        <f t="shared" si="136"/>
        <v/>
      </c>
      <c r="AV137" s="62" t="str">
        <f t="shared" si="137"/>
        <v/>
      </c>
      <c r="AW137" s="62" t="str">
        <f t="shared" si="138"/>
        <v/>
      </c>
      <c r="AX137" s="62" t="str">
        <f t="shared" si="139"/>
        <v/>
      </c>
      <c r="AY137" s="62" t="str">
        <f t="shared" si="140"/>
        <v/>
      </c>
      <c r="AZ137" s="62" t="str">
        <f t="shared" si="141"/>
        <v/>
      </c>
      <c r="BA137" s="62" t="str">
        <f t="shared" si="142"/>
        <v/>
      </c>
      <c r="BB137" s="62" t="str">
        <f t="shared" si="143"/>
        <v/>
      </c>
      <c r="BC137" s="62" t="str">
        <f t="shared" si="144"/>
        <v/>
      </c>
      <c r="BD137" s="62" t="str">
        <f t="shared" si="145"/>
        <v/>
      </c>
      <c r="BE137" s="62" t="str">
        <f t="shared" si="146"/>
        <v/>
      </c>
      <c r="BF137" s="62" t="str">
        <f t="shared" si="147"/>
        <v/>
      </c>
      <c r="BG137" s="62" t="str">
        <f t="shared" si="148"/>
        <v/>
      </c>
      <c r="BH137" s="62" t="str">
        <f t="shared" si="149"/>
        <v/>
      </c>
      <c r="BI137" s="62" t="str">
        <f t="shared" si="150"/>
        <v/>
      </c>
      <c r="BJ137" s="62" t="str">
        <f t="shared" si="151"/>
        <v/>
      </c>
      <c r="BK137" s="62" t="str">
        <f t="shared" si="152"/>
        <v/>
      </c>
      <c r="BL137" s="62" t="str">
        <f t="shared" si="153"/>
        <v/>
      </c>
      <c r="BM137" s="64" t="str">
        <f t="shared" si="154"/>
        <v/>
      </c>
    </row>
    <row r="138" spans="1:65" hidden="1" x14ac:dyDescent="0.2">
      <c r="A138" s="37"/>
      <c r="B138" s="38"/>
      <c r="C138" s="87"/>
      <c r="D138" s="80"/>
      <c r="E138" s="46"/>
      <c r="F138" s="47"/>
      <c r="G138" s="73">
        <f t="shared" si="187"/>
        <v>0</v>
      </c>
      <c r="H138" s="41"/>
      <c r="I138" s="41"/>
      <c r="J138" s="71"/>
      <c r="K138" s="76"/>
      <c r="L138" s="41">
        <f>K138*I138/1000</f>
        <v>0</v>
      </c>
      <c r="M138" s="41"/>
      <c r="O138" s="61" t="str">
        <f t="shared" si="104"/>
        <v/>
      </c>
      <c r="P138" s="62" t="str">
        <f t="shared" si="105"/>
        <v/>
      </c>
      <c r="Q138" s="62" t="str">
        <f t="shared" si="106"/>
        <v/>
      </c>
      <c r="R138" s="62" t="str">
        <f t="shared" si="107"/>
        <v/>
      </c>
      <c r="S138" s="62" t="str">
        <f t="shared" si="108"/>
        <v/>
      </c>
      <c r="T138" s="62" t="str">
        <f t="shared" si="109"/>
        <v/>
      </c>
      <c r="U138" s="62" t="str">
        <f t="shared" si="110"/>
        <v/>
      </c>
      <c r="V138" s="62" t="str">
        <f t="shared" si="111"/>
        <v/>
      </c>
      <c r="W138" s="62" t="str">
        <f t="shared" si="112"/>
        <v/>
      </c>
      <c r="X138" s="62" t="str">
        <f t="shared" si="113"/>
        <v/>
      </c>
      <c r="Y138" s="62" t="str">
        <f t="shared" si="114"/>
        <v/>
      </c>
      <c r="Z138" s="62" t="str">
        <f t="shared" si="115"/>
        <v/>
      </c>
      <c r="AA138" s="62" t="str">
        <f t="shared" si="116"/>
        <v/>
      </c>
      <c r="AB138" s="62" t="str">
        <f t="shared" si="117"/>
        <v/>
      </c>
      <c r="AC138" s="62" t="str">
        <f t="shared" si="118"/>
        <v/>
      </c>
      <c r="AD138" s="62" t="str">
        <f t="shared" si="119"/>
        <v/>
      </c>
      <c r="AE138" s="62" t="str">
        <f t="shared" si="120"/>
        <v/>
      </c>
      <c r="AF138" s="62" t="str">
        <f t="shared" si="121"/>
        <v/>
      </c>
      <c r="AG138" s="62" t="str">
        <f t="shared" si="122"/>
        <v/>
      </c>
      <c r="AH138" s="62" t="str">
        <f t="shared" si="123"/>
        <v/>
      </c>
      <c r="AI138" s="62" t="str">
        <f t="shared" si="124"/>
        <v/>
      </c>
      <c r="AJ138" s="63" t="str">
        <f t="shared" si="125"/>
        <v/>
      </c>
      <c r="AK138" s="62" t="str">
        <f t="shared" si="126"/>
        <v/>
      </c>
      <c r="AL138" s="62" t="str">
        <f t="shared" si="127"/>
        <v/>
      </c>
      <c r="AM138" s="62" t="str">
        <f t="shared" si="128"/>
        <v/>
      </c>
      <c r="AN138" s="63" t="str">
        <f t="shared" si="129"/>
        <v/>
      </c>
      <c r="AO138" s="62" t="str">
        <f t="shared" si="130"/>
        <v/>
      </c>
      <c r="AP138" s="62" t="str">
        <f t="shared" si="131"/>
        <v/>
      </c>
      <c r="AQ138" s="62" t="str">
        <f t="shared" si="132"/>
        <v/>
      </c>
      <c r="AR138" s="62" t="str">
        <f t="shared" si="133"/>
        <v/>
      </c>
      <c r="AS138" s="62" t="str">
        <f t="shared" si="134"/>
        <v/>
      </c>
      <c r="AT138" s="62" t="str">
        <f t="shared" si="135"/>
        <v/>
      </c>
      <c r="AU138" s="62" t="str">
        <f t="shared" si="136"/>
        <v/>
      </c>
      <c r="AV138" s="62" t="str">
        <f t="shared" si="137"/>
        <v/>
      </c>
      <c r="AW138" s="62" t="str">
        <f t="shared" si="138"/>
        <v/>
      </c>
      <c r="AX138" s="62" t="str">
        <f t="shared" si="139"/>
        <v/>
      </c>
      <c r="AY138" s="62" t="str">
        <f t="shared" si="140"/>
        <v/>
      </c>
      <c r="AZ138" s="62" t="str">
        <f t="shared" si="141"/>
        <v/>
      </c>
      <c r="BA138" s="62" t="str">
        <f t="shared" si="142"/>
        <v/>
      </c>
      <c r="BB138" s="62" t="str">
        <f t="shared" si="143"/>
        <v/>
      </c>
      <c r="BC138" s="62" t="str">
        <f t="shared" si="144"/>
        <v/>
      </c>
      <c r="BD138" s="62" t="str">
        <f t="shared" si="145"/>
        <v/>
      </c>
      <c r="BE138" s="62" t="str">
        <f t="shared" si="146"/>
        <v/>
      </c>
      <c r="BF138" s="62" t="str">
        <f t="shared" si="147"/>
        <v/>
      </c>
      <c r="BG138" s="62" t="str">
        <f t="shared" si="148"/>
        <v/>
      </c>
      <c r="BH138" s="62" t="str">
        <f t="shared" si="149"/>
        <v/>
      </c>
      <c r="BI138" s="62" t="str">
        <f t="shared" si="150"/>
        <v/>
      </c>
      <c r="BJ138" s="62" t="str">
        <f t="shared" si="151"/>
        <v/>
      </c>
      <c r="BK138" s="62" t="str">
        <f t="shared" si="152"/>
        <v/>
      </c>
      <c r="BL138" s="62" t="str">
        <f t="shared" si="153"/>
        <v/>
      </c>
      <c r="BM138" s="64" t="str">
        <f t="shared" si="154"/>
        <v/>
      </c>
    </row>
    <row r="139" spans="1:65" hidden="1" x14ac:dyDescent="0.2">
      <c r="A139" s="37"/>
      <c r="B139" s="38"/>
      <c r="C139" s="87"/>
      <c r="D139" s="80"/>
      <c r="E139" s="46"/>
      <c r="F139" s="47"/>
      <c r="G139" s="73">
        <f t="shared" si="187"/>
        <v>0</v>
      </c>
      <c r="H139" s="41"/>
      <c r="I139" s="41"/>
      <c r="J139" s="71"/>
      <c r="K139" s="76"/>
      <c r="L139" s="41">
        <f>K139*I139/1000</f>
        <v>0</v>
      </c>
      <c r="M139" s="41"/>
      <c r="O139" s="61" t="str">
        <f t="shared" si="104"/>
        <v/>
      </c>
      <c r="P139" s="62" t="str">
        <f t="shared" si="105"/>
        <v/>
      </c>
      <c r="Q139" s="62" t="str">
        <f t="shared" si="106"/>
        <v/>
      </c>
      <c r="R139" s="62" t="str">
        <f t="shared" si="107"/>
        <v/>
      </c>
      <c r="S139" s="62" t="str">
        <f t="shared" si="108"/>
        <v/>
      </c>
      <c r="T139" s="62" t="str">
        <f t="shared" si="109"/>
        <v/>
      </c>
      <c r="U139" s="62" t="str">
        <f t="shared" si="110"/>
        <v/>
      </c>
      <c r="V139" s="62" t="str">
        <f t="shared" si="111"/>
        <v/>
      </c>
      <c r="W139" s="62" t="str">
        <f t="shared" si="112"/>
        <v/>
      </c>
      <c r="X139" s="62" t="str">
        <f t="shared" si="113"/>
        <v/>
      </c>
      <c r="Y139" s="62" t="str">
        <f t="shared" si="114"/>
        <v/>
      </c>
      <c r="Z139" s="62" t="str">
        <f t="shared" si="115"/>
        <v/>
      </c>
      <c r="AA139" s="62" t="str">
        <f t="shared" si="116"/>
        <v/>
      </c>
      <c r="AB139" s="62" t="str">
        <f t="shared" si="117"/>
        <v/>
      </c>
      <c r="AC139" s="62" t="str">
        <f t="shared" si="118"/>
        <v/>
      </c>
      <c r="AD139" s="62" t="str">
        <f t="shared" si="119"/>
        <v/>
      </c>
      <c r="AE139" s="62" t="str">
        <f t="shared" si="120"/>
        <v/>
      </c>
      <c r="AF139" s="62" t="str">
        <f t="shared" si="121"/>
        <v/>
      </c>
      <c r="AG139" s="62" t="str">
        <f t="shared" si="122"/>
        <v/>
      </c>
      <c r="AH139" s="62" t="str">
        <f t="shared" si="123"/>
        <v/>
      </c>
      <c r="AI139" s="62" t="str">
        <f t="shared" si="124"/>
        <v/>
      </c>
      <c r="AJ139" s="63" t="str">
        <f t="shared" si="125"/>
        <v/>
      </c>
      <c r="AK139" s="62" t="str">
        <f t="shared" si="126"/>
        <v/>
      </c>
      <c r="AL139" s="62" t="str">
        <f t="shared" si="127"/>
        <v/>
      </c>
      <c r="AM139" s="62" t="str">
        <f t="shared" si="128"/>
        <v/>
      </c>
      <c r="AN139" s="63" t="str">
        <f t="shared" si="129"/>
        <v/>
      </c>
      <c r="AO139" s="62" t="str">
        <f t="shared" si="130"/>
        <v/>
      </c>
      <c r="AP139" s="62" t="str">
        <f t="shared" si="131"/>
        <v/>
      </c>
      <c r="AQ139" s="62" t="str">
        <f t="shared" si="132"/>
        <v/>
      </c>
      <c r="AR139" s="62" t="str">
        <f t="shared" si="133"/>
        <v/>
      </c>
      <c r="AS139" s="62" t="str">
        <f t="shared" si="134"/>
        <v/>
      </c>
      <c r="AT139" s="62" t="str">
        <f t="shared" si="135"/>
        <v/>
      </c>
      <c r="AU139" s="62" t="str">
        <f t="shared" si="136"/>
        <v/>
      </c>
      <c r="AV139" s="62" t="str">
        <f t="shared" si="137"/>
        <v/>
      </c>
      <c r="AW139" s="62" t="str">
        <f t="shared" si="138"/>
        <v/>
      </c>
      <c r="AX139" s="62" t="str">
        <f t="shared" si="139"/>
        <v/>
      </c>
      <c r="AY139" s="62" t="str">
        <f t="shared" si="140"/>
        <v/>
      </c>
      <c r="AZ139" s="62" t="str">
        <f t="shared" si="141"/>
        <v/>
      </c>
      <c r="BA139" s="62" t="str">
        <f t="shared" si="142"/>
        <v/>
      </c>
      <c r="BB139" s="62" t="str">
        <f t="shared" si="143"/>
        <v/>
      </c>
      <c r="BC139" s="62" t="str">
        <f t="shared" si="144"/>
        <v/>
      </c>
      <c r="BD139" s="62" t="str">
        <f t="shared" si="145"/>
        <v/>
      </c>
      <c r="BE139" s="62" t="str">
        <f t="shared" si="146"/>
        <v/>
      </c>
      <c r="BF139" s="62" t="str">
        <f t="shared" si="147"/>
        <v/>
      </c>
      <c r="BG139" s="62" t="str">
        <f t="shared" si="148"/>
        <v/>
      </c>
      <c r="BH139" s="62" t="str">
        <f t="shared" si="149"/>
        <v/>
      </c>
      <c r="BI139" s="62" t="str">
        <f t="shared" si="150"/>
        <v/>
      </c>
      <c r="BJ139" s="62" t="str">
        <f t="shared" si="151"/>
        <v/>
      </c>
      <c r="BK139" s="62" t="str">
        <f t="shared" si="152"/>
        <v/>
      </c>
      <c r="BL139" s="62" t="str">
        <f t="shared" si="153"/>
        <v/>
      </c>
      <c r="BM139" s="64" t="str">
        <f t="shared" si="154"/>
        <v/>
      </c>
    </row>
    <row r="140" spans="1:65" x14ac:dyDescent="0.2">
      <c r="A140" s="21" t="s">
        <v>36</v>
      </c>
      <c r="B140" s="42"/>
      <c r="C140" s="86"/>
      <c r="D140" s="81"/>
      <c r="E140" s="43"/>
      <c r="F140" s="44"/>
      <c r="G140" s="70"/>
      <c r="H140" s="25"/>
      <c r="I140" s="25"/>
      <c r="J140" s="70"/>
      <c r="K140" s="75"/>
      <c r="L140" s="25"/>
      <c r="M140" s="25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  <c r="BM140" s="94"/>
    </row>
    <row r="141" spans="1:65" x14ac:dyDescent="0.2">
      <c r="A141" s="37"/>
      <c r="B141" s="38" t="s">
        <v>37</v>
      </c>
      <c r="C141" s="87" t="s">
        <v>322</v>
      </c>
      <c r="D141" s="80" t="s">
        <v>114</v>
      </c>
      <c r="E141" s="39">
        <v>20</v>
      </c>
      <c r="F141" s="40">
        <v>2010</v>
      </c>
      <c r="G141" s="102">
        <f t="shared" ref="G141:G146" si="188">IF(AND((F141+E141)&lt;Startår,(F141+E141)&gt;100),Startår,F141+E141)</f>
        <v>2030</v>
      </c>
      <c r="H141" s="97" t="s">
        <v>20</v>
      </c>
      <c r="I141" s="97">
        <v>24</v>
      </c>
      <c r="J141" s="98">
        <v>27252</v>
      </c>
      <c r="K141" s="99">
        <v>24990</v>
      </c>
      <c r="L141" s="97">
        <f t="shared" ref="L141:L146" si="189">K141*I141/1000</f>
        <v>599.76</v>
      </c>
      <c r="M141" s="97"/>
      <c r="O141" s="61" t="str">
        <f t="shared" si="104"/>
        <v/>
      </c>
      <c r="P141" s="62" t="str">
        <f t="shared" si="105"/>
        <v/>
      </c>
      <c r="Q141" s="62" t="str">
        <f t="shared" si="106"/>
        <v/>
      </c>
      <c r="R141" s="62" t="str">
        <f t="shared" si="107"/>
        <v/>
      </c>
      <c r="S141" s="62" t="str">
        <f t="shared" si="108"/>
        <v/>
      </c>
      <c r="T141" s="62" t="str">
        <f t="shared" si="109"/>
        <v/>
      </c>
      <c r="U141" s="62">
        <f t="shared" si="110"/>
        <v>599.76</v>
      </c>
      <c r="V141" s="62" t="str">
        <f t="shared" si="111"/>
        <v/>
      </c>
      <c r="W141" s="62" t="str">
        <f t="shared" si="112"/>
        <v/>
      </c>
      <c r="X141" s="62" t="str">
        <f t="shared" si="113"/>
        <v/>
      </c>
      <c r="Y141" s="62" t="str">
        <f t="shared" si="114"/>
        <v/>
      </c>
      <c r="Z141" s="62" t="str">
        <f t="shared" si="115"/>
        <v/>
      </c>
      <c r="AA141" s="62" t="str">
        <f t="shared" si="116"/>
        <v/>
      </c>
      <c r="AB141" s="62" t="str">
        <f t="shared" si="117"/>
        <v/>
      </c>
      <c r="AC141" s="62" t="str">
        <f t="shared" si="118"/>
        <v/>
      </c>
      <c r="AD141" s="62" t="str">
        <f t="shared" si="119"/>
        <v/>
      </c>
      <c r="AE141" s="62" t="str">
        <f t="shared" si="120"/>
        <v/>
      </c>
      <c r="AF141" s="62" t="str">
        <f t="shared" si="121"/>
        <v/>
      </c>
      <c r="AG141" s="62" t="str">
        <f t="shared" si="122"/>
        <v/>
      </c>
      <c r="AH141" s="62" t="str">
        <f t="shared" si="123"/>
        <v/>
      </c>
      <c r="AI141" s="62" t="str">
        <f t="shared" si="124"/>
        <v/>
      </c>
      <c r="AJ141" s="63" t="str">
        <f t="shared" si="125"/>
        <v/>
      </c>
      <c r="AK141" s="62" t="str">
        <f t="shared" si="126"/>
        <v/>
      </c>
      <c r="AL141" s="62" t="str">
        <f t="shared" si="127"/>
        <v/>
      </c>
      <c r="AM141" s="62" t="str">
        <f t="shared" si="128"/>
        <v/>
      </c>
      <c r="AN141" s="63" t="str">
        <f t="shared" si="129"/>
        <v/>
      </c>
      <c r="AO141" s="62">
        <f t="shared" si="130"/>
        <v>599.76</v>
      </c>
      <c r="AP141" s="62" t="str">
        <f t="shared" si="131"/>
        <v/>
      </c>
      <c r="AQ141" s="62" t="str">
        <f t="shared" si="132"/>
        <v/>
      </c>
      <c r="AR141" s="62" t="str">
        <f t="shared" si="133"/>
        <v/>
      </c>
      <c r="AS141" s="62" t="str">
        <f t="shared" si="134"/>
        <v/>
      </c>
      <c r="AT141" s="62" t="str">
        <f t="shared" si="135"/>
        <v/>
      </c>
      <c r="AU141" s="62" t="str">
        <f t="shared" si="136"/>
        <v/>
      </c>
      <c r="AV141" s="62" t="str">
        <f t="shared" si="137"/>
        <v/>
      </c>
      <c r="AW141" s="62" t="str">
        <f t="shared" si="138"/>
        <v/>
      </c>
      <c r="AX141" s="62" t="str">
        <f t="shared" si="139"/>
        <v/>
      </c>
      <c r="AY141" s="62" t="str">
        <f t="shared" si="140"/>
        <v/>
      </c>
      <c r="AZ141" s="62" t="str">
        <f t="shared" si="141"/>
        <v/>
      </c>
      <c r="BA141" s="62" t="str">
        <f t="shared" si="142"/>
        <v/>
      </c>
      <c r="BB141" s="62" t="str">
        <f t="shared" si="143"/>
        <v/>
      </c>
      <c r="BC141" s="62" t="str">
        <f t="shared" si="144"/>
        <v/>
      </c>
      <c r="BD141" s="62" t="str">
        <f t="shared" si="145"/>
        <v/>
      </c>
      <c r="BE141" s="62" t="str">
        <f t="shared" si="146"/>
        <v/>
      </c>
      <c r="BF141" s="62" t="str">
        <f t="shared" si="147"/>
        <v/>
      </c>
      <c r="BG141" s="62" t="str">
        <f t="shared" si="148"/>
        <v/>
      </c>
      <c r="BH141" s="62" t="str">
        <f t="shared" si="149"/>
        <v/>
      </c>
      <c r="BI141" s="62">
        <f t="shared" si="150"/>
        <v>599.76</v>
      </c>
      <c r="BJ141" s="62" t="str">
        <f t="shared" si="151"/>
        <v/>
      </c>
      <c r="BK141" s="62" t="str">
        <f t="shared" si="152"/>
        <v/>
      </c>
      <c r="BL141" s="62" t="str">
        <f t="shared" si="153"/>
        <v/>
      </c>
      <c r="BM141" s="64" t="str">
        <f t="shared" si="154"/>
        <v/>
      </c>
    </row>
    <row r="142" spans="1:65" hidden="1" x14ac:dyDescent="0.2">
      <c r="A142" s="37"/>
      <c r="B142" s="38"/>
      <c r="C142" s="87"/>
      <c r="D142" s="80"/>
      <c r="E142" s="39"/>
      <c r="F142" s="40"/>
      <c r="G142" s="101">
        <f t="shared" si="188"/>
        <v>0</v>
      </c>
      <c r="H142" s="41"/>
      <c r="I142" s="41"/>
      <c r="J142" s="71"/>
      <c r="K142" s="76"/>
      <c r="L142" s="41">
        <f t="shared" si="189"/>
        <v>0</v>
      </c>
      <c r="M142" s="41"/>
      <c r="O142" s="61" t="str">
        <f t="shared" si="104"/>
        <v/>
      </c>
      <c r="P142" s="62" t="str">
        <f t="shared" si="105"/>
        <v/>
      </c>
      <c r="Q142" s="62" t="str">
        <f t="shared" si="106"/>
        <v/>
      </c>
      <c r="R142" s="62" t="str">
        <f t="shared" si="107"/>
        <v/>
      </c>
      <c r="S142" s="62" t="str">
        <f t="shared" si="108"/>
        <v/>
      </c>
      <c r="T142" s="62" t="str">
        <f t="shared" si="109"/>
        <v/>
      </c>
      <c r="U142" s="62" t="str">
        <f t="shared" si="110"/>
        <v/>
      </c>
      <c r="V142" s="62" t="str">
        <f t="shared" si="111"/>
        <v/>
      </c>
      <c r="W142" s="62" t="str">
        <f t="shared" si="112"/>
        <v/>
      </c>
      <c r="X142" s="62" t="str">
        <f t="shared" si="113"/>
        <v/>
      </c>
      <c r="Y142" s="62" t="str">
        <f t="shared" si="114"/>
        <v/>
      </c>
      <c r="Z142" s="62" t="str">
        <f t="shared" si="115"/>
        <v/>
      </c>
      <c r="AA142" s="62" t="str">
        <f t="shared" si="116"/>
        <v/>
      </c>
      <c r="AB142" s="62" t="str">
        <f t="shared" si="117"/>
        <v/>
      </c>
      <c r="AC142" s="62" t="str">
        <f t="shared" si="118"/>
        <v/>
      </c>
      <c r="AD142" s="62" t="str">
        <f t="shared" si="119"/>
        <v/>
      </c>
      <c r="AE142" s="62" t="str">
        <f t="shared" si="120"/>
        <v/>
      </c>
      <c r="AF142" s="62" t="str">
        <f t="shared" si="121"/>
        <v/>
      </c>
      <c r="AG142" s="62" t="str">
        <f t="shared" si="122"/>
        <v/>
      </c>
      <c r="AH142" s="62" t="str">
        <f t="shared" si="123"/>
        <v/>
      </c>
      <c r="AI142" s="62" t="str">
        <f t="shared" si="124"/>
        <v/>
      </c>
      <c r="AJ142" s="63" t="str">
        <f t="shared" si="125"/>
        <v/>
      </c>
      <c r="AK142" s="62" t="str">
        <f t="shared" si="126"/>
        <v/>
      </c>
      <c r="AL142" s="62" t="str">
        <f t="shared" si="127"/>
        <v/>
      </c>
      <c r="AM142" s="62" t="str">
        <f t="shared" si="128"/>
        <v/>
      </c>
      <c r="AN142" s="63" t="str">
        <f t="shared" si="129"/>
        <v/>
      </c>
      <c r="AO142" s="62" t="str">
        <f t="shared" si="130"/>
        <v/>
      </c>
      <c r="AP142" s="62" t="str">
        <f t="shared" si="131"/>
        <v/>
      </c>
      <c r="AQ142" s="62" t="str">
        <f t="shared" si="132"/>
        <v/>
      </c>
      <c r="AR142" s="62" t="str">
        <f t="shared" si="133"/>
        <v/>
      </c>
      <c r="AS142" s="62" t="str">
        <f t="shared" si="134"/>
        <v/>
      </c>
      <c r="AT142" s="62" t="str">
        <f t="shared" si="135"/>
        <v/>
      </c>
      <c r="AU142" s="62" t="str">
        <f t="shared" si="136"/>
        <v/>
      </c>
      <c r="AV142" s="62" t="str">
        <f t="shared" si="137"/>
        <v/>
      </c>
      <c r="AW142" s="62" t="str">
        <f t="shared" si="138"/>
        <v/>
      </c>
      <c r="AX142" s="62" t="str">
        <f t="shared" si="139"/>
        <v/>
      </c>
      <c r="AY142" s="62" t="str">
        <f t="shared" si="140"/>
        <v/>
      </c>
      <c r="AZ142" s="62" t="str">
        <f t="shared" si="141"/>
        <v/>
      </c>
      <c r="BA142" s="62" t="str">
        <f t="shared" si="142"/>
        <v/>
      </c>
      <c r="BB142" s="62" t="str">
        <f t="shared" si="143"/>
        <v/>
      </c>
      <c r="BC142" s="62" t="str">
        <f t="shared" si="144"/>
        <v/>
      </c>
      <c r="BD142" s="62" t="str">
        <f t="shared" si="145"/>
        <v/>
      </c>
      <c r="BE142" s="62" t="str">
        <f t="shared" si="146"/>
        <v/>
      </c>
      <c r="BF142" s="62" t="str">
        <f t="shared" si="147"/>
        <v/>
      </c>
      <c r="BG142" s="62" t="str">
        <f t="shared" si="148"/>
        <v/>
      </c>
      <c r="BH142" s="62" t="str">
        <f t="shared" si="149"/>
        <v/>
      </c>
      <c r="BI142" s="62" t="str">
        <f t="shared" si="150"/>
        <v/>
      </c>
      <c r="BJ142" s="62" t="str">
        <f t="shared" si="151"/>
        <v/>
      </c>
      <c r="BK142" s="62" t="str">
        <f t="shared" si="152"/>
        <v/>
      </c>
      <c r="BL142" s="62" t="str">
        <f t="shared" si="153"/>
        <v/>
      </c>
      <c r="BM142" s="64" t="str">
        <f t="shared" si="154"/>
        <v/>
      </c>
    </row>
    <row r="143" spans="1:65" hidden="1" x14ac:dyDescent="0.2">
      <c r="A143" s="37"/>
      <c r="B143" s="38"/>
      <c r="C143" s="87"/>
      <c r="D143" s="80"/>
      <c r="E143" s="39"/>
      <c r="F143" s="40"/>
      <c r="G143" s="101">
        <f t="shared" si="188"/>
        <v>0</v>
      </c>
      <c r="H143" s="41"/>
      <c r="I143" s="41"/>
      <c r="J143" s="71"/>
      <c r="K143" s="76"/>
      <c r="L143" s="41">
        <f t="shared" si="189"/>
        <v>0</v>
      </c>
      <c r="M143" s="41"/>
      <c r="O143" s="61" t="str">
        <f t="shared" si="104"/>
        <v/>
      </c>
      <c r="P143" s="62" t="str">
        <f t="shared" si="105"/>
        <v/>
      </c>
      <c r="Q143" s="62" t="str">
        <f t="shared" si="106"/>
        <v/>
      </c>
      <c r="R143" s="62" t="str">
        <f t="shared" si="107"/>
        <v/>
      </c>
      <c r="S143" s="62" t="str">
        <f t="shared" si="108"/>
        <v/>
      </c>
      <c r="T143" s="62" t="str">
        <f t="shared" si="109"/>
        <v/>
      </c>
      <c r="U143" s="62" t="str">
        <f t="shared" si="110"/>
        <v/>
      </c>
      <c r="V143" s="62" t="str">
        <f t="shared" si="111"/>
        <v/>
      </c>
      <c r="W143" s="62" t="str">
        <f t="shared" si="112"/>
        <v/>
      </c>
      <c r="X143" s="62" t="str">
        <f t="shared" si="113"/>
        <v/>
      </c>
      <c r="Y143" s="62" t="str">
        <f t="shared" si="114"/>
        <v/>
      </c>
      <c r="Z143" s="62" t="str">
        <f t="shared" si="115"/>
        <v/>
      </c>
      <c r="AA143" s="62" t="str">
        <f t="shared" si="116"/>
        <v/>
      </c>
      <c r="AB143" s="62" t="str">
        <f t="shared" si="117"/>
        <v/>
      </c>
      <c r="AC143" s="62" t="str">
        <f t="shared" si="118"/>
        <v/>
      </c>
      <c r="AD143" s="62" t="str">
        <f t="shared" si="119"/>
        <v/>
      </c>
      <c r="AE143" s="62" t="str">
        <f t="shared" si="120"/>
        <v/>
      </c>
      <c r="AF143" s="62" t="str">
        <f t="shared" si="121"/>
        <v/>
      </c>
      <c r="AG143" s="62" t="str">
        <f t="shared" si="122"/>
        <v/>
      </c>
      <c r="AH143" s="62" t="str">
        <f t="shared" si="123"/>
        <v/>
      </c>
      <c r="AI143" s="62" t="str">
        <f t="shared" si="124"/>
        <v/>
      </c>
      <c r="AJ143" s="63" t="str">
        <f t="shared" si="125"/>
        <v/>
      </c>
      <c r="AK143" s="62" t="str">
        <f t="shared" si="126"/>
        <v/>
      </c>
      <c r="AL143" s="62" t="str">
        <f t="shared" si="127"/>
        <v/>
      </c>
      <c r="AM143" s="62" t="str">
        <f t="shared" si="128"/>
        <v/>
      </c>
      <c r="AN143" s="63" t="str">
        <f t="shared" si="129"/>
        <v/>
      </c>
      <c r="AO143" s="62" t="str">
        <f t="shared" si="130"/>
        <v/>
      </c>
      <c r="AP143" s="62" t="str">
        <f t="shared" si="131"/>
        <v/>
      </c>
      <c r="AQ143" s="62" t="str">
        <f t="shared" si="132"/>
        <v/>
      </c>
      <c r="AR143" s="62" t="str">
        <f t="shared" si="133"/>
        <v/>
      </c>
      <c r="AS143" s="62" t="str">
        <f t="shared" si="134"/>
        <v/>
      </c>
      <c r="AT143" s="62" t="str">
        <f t="shared" si="135"/>
        <v/>
      </c>
      <c r="AU143" s="62" t="str">
        <f t="shared" si="136"/>
        <v/>
      </c>
      <c r="AV143" s="62" t="str">
        <f t="shared" si="137"/>
        <v/>
      </c>
      <c r="AW143" s="62" t="str">
        <f t="shared" si="138"/>
        <v/>
      </c>
      <c r="AX143" s="62" t="str">
        <f t="shared" si="139"/>
        <v/>
      </c>
      <c r="AY143" s="62" t="str">
        <f t="shared" si="140"/>
        <v/>
      </c>
      <c r="AZ143" s="62" t="str">
        <f t="shared" si="141"/>
        <v/>
      </c>
      <c r="BA143" s="62" t="str">
        <f t="shared" si="142"/>
        <v/>
      </c>
      <c r="BB143" s="62" t="str">
        <f t="shared" si="143"/>
        <v/>
      </c>
      <c r="BC143" s="62" t="str">
        <f t="shared" si="144"/>
        <v/>
      </c>
      <c r="BD143" s="62" t="str">
        <f t="shared" si="145"/>
        <v/>
      </c>
      <c r="BE143" s="62" t="str">
        <f t="shared" si="146"/>
        <v/>
      </c>
      <c r="BF143" s="62" t="str">
        <f t="shared" si="147"/>
        <v/>
      </c>
      <c r="BG143" s="62" t="str">
        <f t="shared" si="148"/>
        <v/>
      </c>
      <c r="BH143" s="62" t="str">
        <f t="shared" si="149"/>
        <v/>
      </c>
      <c r="BI143" s="62" t="str">
        <f t="shared" si="150"/>
        <v/>
      </c>
      <c r="BJ143" s="62" t="str">
        <f t="shared" si="151"/>
        <v/>
      </c>
      <c r="BK143" s="62" t="str">
        <f t="shared" si="152"/>
        <v/>
      </c>
      <c r="BL143" s="62" t="str">
        <f t="shared" si="153"/>
        <v/>
      </c>
      <c r="BM143" s="64" t="str">
        <f t="shared" si="154"/>
        <v/>
      </c>
    </row>
    <row r="144" spans="1:65" hidden="1" x14ac:dyDescent="0.2">
      <c r="A144" s="37"/>
      <c r="B144" s="38"/>
      <c r="C144" s="87"/>
      <c r="D144" s="80"/>
      <c r="E144" s="39"/>
      <c r="F144" s="40"/>
      <c r="G144" s="101">
        <f t="shared" si="188"/>
        <v>0</v>
      </c>
      <c r="H144" s="41"/>
      <c r="I144" s="41"/>
      <c r="J144" s="71"/>
      <c r="K144" s="76"/>
      <c r="L144" s="41">
        <f t="shared" si="189"/>
        <v>0</v>
      </c>
      <c r="M144" s="41"/>
      <c r="O144" s="61" t="str">
        <f t="shared" si="104"/>
        <v/>
      </c>
      <c r="P144" s="62" t="str">
        <f t="shared" si="105"/>
        <v/>
      </c>
      <c r="Q144" s="62" t="str">
        <f t="shared" si="106"/>
        <v/>
      </c>
      <c r="R144" s="62" t="str">
        <f t="shared" si="107"/>
        <v/>
      </c>
      <c r="S144" s="62" t="str">
        <f t="shared" si="108"/>
        <v/>
      </c>
      <c r="T144" s="62" t="str">
        <f t="shared" si="109"/>
        <v/>
      </c>
      <c r="U144" s="62" t="str">
        <f t="shared" si="110"/>
        <v/>
      </c>
      <c r="V144" s="62" t="str">
        <f t="shared" si="111"/>
        <v/>
      </c>
      <c r="W144" s="62" t="str">
        <f t="shared" si="112"/>
        <v/>
      </c>
      <c r="X144" s="62" t="str">
        <f t="shared" si="113"/>
        <v/>
      </c>
      <c r="Y144" s="62" t="str">
        <f t="shared" si="114"/>
        <v/>
      </c>
      <c r="Z144" s="62" t="str">
        <f t="shared" si="115"/>
        <v/>
      </c>
      <c r="AA144" s="62" t="str">
        <f t="shared" si="116"/>
        <v/>
      </c>
      <c r="AB144" s="62" t="str">
        <f t="shared" si="117"/>
        <v/>
      </c>
      <c r="AC144" s="62" t="str">
        <f t="shared" si="118"/>
        <v/>
      </c>
      <c r="AD144" s="62" t="str">
        <f t="shared" si="119"/>
        <v/>
      </c>
      <c r="AE144" s="62" t="str">
        <f t="shared" si="120"/>
        <v/>
      </c>
      <c r="AF144" s="62" t="str">
        <f t="shared" si="121"/>
        <v/>
      </c>
      <c r="AG144" s="62" t="str">
        <f t="shared" si="122"/>
        <v/>
      </c>
      <c r="AH144" s="62" t="str">
        <f t="shared" si="123"/>
        <v/>
      </c>
      <c r="AI144" s="62" t="str">
        <f t="shared" si="124"/>
        <v/>
      </c>
      <c r="AJ144" s="63" t="str">
        <f t="shared" si="125"/>
        <v/>
      </c>
      <c r="AK144" s="62" t="str">
        <f t="shared" si="126"/>
        <v/>
      </c>
      <c r="AL144" s="62" t="str">
        <f t="shared" si="127"/>
        <v/>
      </c>
      <c r="AM144" s="62" t="str">
        <f t="shared" si="128"/>
        <v/>
      </c>
      <c r="AN144" s="63" t="str">
        <f t="shared" si="129"/>
        <v/>
      </c>
      <c r="AO144" s="62" t="str">
        <f t="shared" si="130"/>
        <v/>
      </c>
      <c r="AP144" s="62" t="str">
        <f t="shared" si="131"/>
        <v/>
      </c>
      <c r="AQ144" s="62" t="str">
        <f t="shared" si="132"/>
        <v/>
      </c>
      <c r="AR144" s="62" t="str">
        <f t="shared" si="133"/>
        <v/>
      </c>
      <c r="AS144" s="62" t="str">
        <f t="shared" si="134"/>
        <v/>
      </c>
      <c r="AT144" s="62" t="str">
        <f t="shared" si="135"/>
        <v/>
      </c>
      <c r="AU144" s="62" t="str">
        <f t="shared" si="136"/>
        <v/>
      </c>
      <c r="AV144" s="62" t="str">
        <f t="shared" si="137"/>
        <v/>
      </c>
      <c r="AW144" s="62" t="str">
        <f t="shared" si="138"/>
        <v/>
      </c>
      <c r="AX144" s="62" t="str">
        <f t="shared" si="139"/>
        <v/>
      </c>
      <c r="AY144" s="62" t="str">
        <f t="shared" si="140"/>
        <v/>
      </c>
      <c r="AZ144" s="62" t="str">
        <f t="shared" si="141"/>
        <v/>
      </c>
      <c r="BA144" s="62" t="str">
        <f t="shared" si="142"/>
        <v/>
      </c>
      <c r="BB144" s="62" t="str">
        <f t="shared" si="143"/>
        <v/>
      </c>
      <c r="BC144" s="62" t="str">
        <f t="shared" si="144"/>
        <v/>
      </c>
      <c r="BD144" s="62" t="str">
        <f t="shared" si="145"/>
        <v/>
      </c>
      <c r="BE144" s="62" t="str">
        <f t="shared" si="146"/>
        <v/>
      </c>
      <c r="BF144" s="62" t="str">
        <f t="shared" si="147"/>
        <v/>
      </c>
      <c r="BG144" s="62" t="str">
        <f t="shared" si="148"/>
        <v/>
      </c>
      <c r="BH144" s="62" t="str">
        <f t="shared" si="149"/>
        <v/>
      </c>
      <c r="BI144" s="62" t="str">
        <f t="shared" si="150"/>
        <v/>
      </c>
      <c r="BJ144" s="62" t="str">
        <f t="shared" si="151"/>
        <v/>
      </c>
      <c r="BK144" s="62" t="str">
        <f t="shared" si="152"/>
        <v/>
      </c>
      <c r="BL144" s="62" t="str">
        <f t="shared" si="153"/>
        <v/>
      </c>
      <c r="BM144" s="64" t="str">
        <f t="shared" si="154"/>
        <v/>
      </c>
    </row>
    <row r="145" spans="1:65" hidden="1" x14ac:dyDescent="0.2">
      <c r="A145" s="37"/>
      <c r="B145" s="38"/>
      <c r="C145" s="87"/>
      <c r="D145" s="80"/>
      <c r="E145" s="39"/>
      <c r="F145" s="40"/>
      <c r="G145" s="101">
        <f t="shared" si="188"/>
        <v>0</v>
      </c>
      <c r="H145" s="41"/>
      <c r="I145" s="41"/>
      <c r="J145" s="71"/>
      <c r="K145" s="76"/>
      <c r="L145" s="41">
        <f t="shared" si="189"/>
        <v>0</v>
      </c>
      <c r="M145" s="41"/>
      <c r="O145" s="61" t="str">
        <f t="shared" si="104"/>
        <v/>
      </c>
      <c r="P145" s="62" t="str">
        <f t="shared" si="105"/>
        <v/>
      </c>
      <c r="Q145" s="62" t="str">
        <f t="shared" si="106"/>
        <v/>
      </c>
      <c r="R145" s="62" t="str">
        <f t="shared" si="107"/>
        <v/>
      </c>
      <c r="S145" s="62" t="str">
        <f t="shared" si="108"/>
        <v/>
      </c>
      <c r="T145" s="62" t="str">
        <f t="shared" si="109"/>
        <v/>
      </c>
      <c r="U145" s="62" t="str">
        <f t="shared" si="110"/>
        <v/>
      </c>
      <c r="V145" s="62" t="str">
        <f t="shared" si="111"/>
        <v/>
      </c>
      <c r="W145" s="62" t="str">
        <f t="shared" si="112"/>
        <v/>
      </c>
      <c r="X145" s="62" t="str">
        <f t="shared" si="113"/>
        <v/>
      </c>
      <c r="Y145" s="62" t="str">
        <f t="shared" si="114"/>
        <v/>
      </c>
      <c r="Z145" s="62" t="str">
        <f t="shared" si="115"/>
        <v/>
      </c>
      <c r="AA145" s="62" t="str">
        <f t="shared" si="116"/>
        <v/>
      </c>
      <c r="AB145" s="62" t="str">
        <f t="shared" si="117"/>
        <v/>
      </c>
      <c r="AC145" s="62" t="str">
        <f t="shared" si="118"/>
        <v/>
      </c>
      <c r="AD145" s="62" t="str">
        <f t="shared" si="119"/>
        <v/>
      </c>
      <c r="AE145" s="62" t="str">
        <f t="shared" si="120"/>
        <v/>
      </c>
      <c r="AF145" s="62" t="str">
        <f t="shared" si="121"/>
        <v/>
      </c>
      <c r="AG145" s="62" t="str">
        <f t="shared" si="122"/>
        <v/>
      </c>
      <c r="AH145" s="62" t="str">
        <f t="shared" si="123"/>
        <v/>
      </c>
      <c r="AI145" s="62" t="str">
        <f t="shared" si="124"/>
        <v/>
      </c>
      <c r="AJ145" s="63" t="str">
        <f t="shared" si="125"/>
        <v/>
      </c>
      <c r="AK145" s="62" t="str">
        <f t="shared" si="126"/>
        <v/>
      </c>
      <c r="AL145" s="62" t="str">
        <f t="shared" si="127"/>
        <v/>
      </c>
      <c r="AM145" s="62" t="str">
        <f t="shared" si="128"/>
        <v/>
      </c>
      <c r="AN145" s="63" t="str">
        <f t="shared" si="129"/>
        <v/>
      </c>
      <c r="AO145" s="62" t="str">
        <f t="shared" si="130"/>
        <v/>
      </c>
      <c r="AP145" s="62" t="str">
        <f t="shared" si="131"/>
        <v/>
      </c>
      <c r="AQ145" s="62" t="str">
        <f t="shared" si="132"/>
        <v/>
      </c>
      <c r="AR145" s="62" t="str">
        <f t="shared" si="133"/>
        <v/>
      </c>
      <c r="AS145" s="62" t="str">
        <f t="shared" si="134"/>
        <v/>
      </c>
      <c r="AT145" s="62" t="str">
        <f t="shared" si="135"/>
        <v/>
      </c>
      <c r="AU145" s="62" t="str">
        <f t="shared" si="136"/>
        <v/>
      </c>
      <c r="AV145" s="62" t="str">
        <f t="shared" si="137"/>
        <v/>
      </c>
      <c r="AW145" s="62" t="str">
        <f t="shared" si="138"/>
        <v/>
      </c>
      <c r="AX145" s="62" t="str">
        <f t="shared" si="139"/>
        <v/>
      </c>
      <c r="AY145" s="62" t="str">
        <f t="shared" si="140"/>
        <v/>
      </c>
      <c r="AZ145" s="62" t="str">
        <f t="shared" si="141"/>
        <v/>
      </c>
      <c r="BA145" s="62" t="str">
        <f t="shared" si="142"/>
        <v/>
      </c>
      <c r="BB145" s="62" t="str">
        <f t="shared" si="143"/>
        <v/>
      </c>
      <c r="BC145" s="62" t="str">
        <f t="shared" si="144"/>
        <v/>
      </c>
      <c r="BD145" s="62" t="str">
        <f t="shared" si="145"/>
        <v/>
      </c>
      <c r="BE145" s="62" t="str">
        <f t="shared" si="146"/>
        <v/>
      </c>
      <c r="BF145" s="62" t="str">
        <f t="shared" si="147"/>
        <v/>
      </c>
      <c r="BG145" s="62" t="str">
        <f t="shared" si="148"/>
        <v/>
      </c>
      <c r="BH145" s="62" t="str">
        <f t="shared" si="149"/>
        <v/>
      </c>
      <c r="BI145" s="62" t="str">
        <f t="shared" si="150"/>
        <v/>
      </c>
      <c r="BJ145" s="62" t="str">
        <f t="shared" si="151"/>
        <v/>
      </c>
      <c r="BK145" s="62" t="str">
        <f t="shared" si="152"/>
        <v/>
      </c>
      <c r="BL145" s="62" t="str">
        <f t="shared" si="153"/>
        <v/>
      </c>
      <c r="BM145" s="64" t="str">
        <f t="shared" si="154"/>
        <v/>
      </c>
    </row>
    <row r="146" spans="1:65" hidden="1" x14ac:dyDescent="0.2">
      <c r="A146" s="37"/>
      <c r="B146" s="38"/>
      <c r="C146" s="87"/>
      <c r="D146" s="80"/>
      <c r="E146" s="39"/>
      <c r="F146" s="40"/>
      <c r="G146" s="101">
        <f t="shared" si="188"/>
        <v>0</v>
      </c>
      <c r="H146" s="41"/>
      <c r="I146" s="41"/>
      <c r="J146" s="71"/>
      <c r="K146" s="76"/>
      <c r="L146" s="41">
        <f t="shared" si="189"/>
        <v>0</v>
      </c>
      <c r="M146" s="41"/>
      <c r="O146" s="61" t="str">
        <f t="shared" si="104"/>
        <v/>
      </c>
      <c r="P146" s="62" t="str">
        <f t="shared" si="105"/>
        <v/>
      </c>
      <c r="Q146" s="62" t="str">
        <f t="shared" si="106"/>
        <v/>
      </c>
      <c r="R146" s="62" t="str">
        <f t="shared" si="107"/>
        <v/>
      </c>
      <c r="S146" s="62" t="str">
        <f t="shared" si="108"/>
        <v/>
      </c>
      <c r="T146" s="62" t="str">
        <f t="shared" si="109"/>
        <v/>
      </c>
      <c r="U146" s="62" t="str">
        <f t="shared" si="110"/>
        <v/>
      </c>
      <c r="V146" s="62" t="str">
        <f t="shared" si="111"/>
        <v/>
      </c>
      <c r="W146" s="62" t="str">
        <f t="shared" si="112"/>
        <v/>
      </c>
      <c r="X146" s="62" t="str">
        <f t="shared" si="113"/>
        <v/>
      </c>
      <c r="Y146" s="62" t="str">
        <f t="shared" si="114"/>
        <v/>
      </c>
      <c r="Z146" s="62" t="str">
        <f t="shared" si="115"/>
        <v/>
      </c>
      <c r="AA146" s="62" t="str">
        <f t="shared" si="116"/>
        <v/>
      </c>
      <c r="AB146" s="62" t="str">
        <f t="shared" si="117"/>
        <v/>
      </c>
      <c r="AC146" s="62" t="str">
        <f t="shared" si="118"/>
        <v/>
      </c>
      <c r="AD146" s="62" t="str">
        <f t="shared" si="119"/>
        <v/>
      </c>
      <c r="AE146" s="62" t="str">
        <f t="shared" si="120"/>
        <v/>
      </c>
      <c r="AF146" s="62" t="str">
        <f t="shared" si="121"/>
        <v/>
      </c>
      <c r="AG146" s="62" t="str">
        <f t="shared" si="122"/>
        <v/>
      </c>
      <c r="AH146" s="62" t="str">
        <f t="shared" si="123"/>
        <v/>
      </c>
      <c r="AI146" s="62" t="str">
        <f t="shared" si="124"/>
        <v/>
      </c>
      <c r="AJ146" s="63" t="str">
        <f t="shared" si="125"/>
        <v/>
      </c>
      <c r="AK146" s="62" t="str">
        <f t="shared" si="126"/>
        <v/>
      </c>
      <c r="AL146" s="62" t="str">
        <f t="shared" si="127"/>
        <v/>
      </c>
      <c r="AM146" s="62" t="str">
        <f t="shared" si="128"/>
        <v/>
      </c>
      <c r="AN146" s="63" t="str">
        <f t="shared" si="129"/>
        <v/>
      </c>
      <c r="AO146" s="62" t="str">
        <f t="shared" si="130"/>
        <v/>
      </c>
      <c r="AP146" s="62" t="str">
        <f t="shared" si="131"/>
        <v/>
      </c>
      <c r="AQ146" s="62" t="str">
        <f t="shared" si="132"/>
        <v/>
      </c>
      <c r="AR146" s="62" t="str">
        <f t="shared" si="133"/>
        <v/>
      </c>
      <c r="AS146" s="62" t="str">
        <f t="shared" si="134"/>
        <v/>
      </c>
      <c r="AT146" s="62" t="str">
        <f t="shared" si="135"/>
        <v/>
      </c>
      <c r="AU146" s="62" t="str">
        <f t="shared" si="136"/>
        <v/>
      </c>
      <c r="AV146" s="62" t="str">
        <f t="shared" si="137"/>
        <v/>
      </c>
      <c r="AW146" s="62" t="str">
        <f t="shared" si="138"/>
        <v/>
      </c>
      <c r="AX146" s="62" t="str">
        <f t="shared" si="139"/>
        <v/>
      </c>
      <c r="AY146" s="62" t="str">
        <f t="shared" si="140"/>
        <v/>
      </c>
      <c r="AZ146" s="62" t="str">
        <f t="shared" si="141"/>
        <v/>
      </c>
      <c r="BA146" s="62" t="str">
        <f t="shared" si="142"/>
        <v/>
      </c>
      <c r="BB146" s="62" t="str">
        <f t="shared" si="143"/>
        <v/>
      </c>
      <c r="BC146" s="62" t="str">
        <f t="shared" si="144"/>
        <v/>
      </c>
      <c r="BD146" s="62" t="str">
        <f t="shared" si="145"/>
        <v/>
      </c>
      <c r="BE146" s="62" t="str">
        <f t="shared" si="146"/>
        <v/>
      </c>
      <c r="BF146" s="62" t="str">
        <f t="shared" si="147"/>
        <v/>
      </c>
      <c r="BG146" s="62" t="str">
        <f t="shared" si="148"/>
        <v/>
      </c>
      <c r="BH146" s="62" t="str">
        <f t="shared" si="149"/>
        <v/>
      </c>
      <c r="BI146" s="62" t="str">
        <f t="shared" si="150"/>
        <v/>
      </c>
      <c r="BJ146" s="62" t="str">
        <f t="shared" si="151"/>
        <v/>
      </c>
      <c r="BK146" s="62" t="str">
        <f t="shared" si="152"/>
        <v/>
      </c>
      <c r="BL146" s="62" t="str">
        <f t="shared" si="153"/>
        <v/>
      </c>
      <c r="BM146" s="64" t="str">
        <f t="shared" si="154"/>
        <v/>
      </c>
    </row>
    <row r="147" spans="1:65" x14ac:dyDescent="0.2">
      <c r="A147" s="21" t="s">
        <v>35</v>
      </c>
      <c r="B147" s="42"/>
      <c r="C147" s="86"/>
      <c r="D147" s="81"/>
      <c r="E147" s="43"/>
      <c r="F147" s="44"/>
      <c r="G147" s="70"/>
      <c r="H147" s="25"/>
      <c r="I147" s="25"/>
      <c r="J147" s="70"/>
      <c r="K147" s="75"/>
      <c r="L147" s="25"/>
      <c r="M147" s="25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</row>
    <row r="148" spans="1:65" x14ac:dyDescent="0.2">
      <c r="A148" s="37"/>
      <c r="B148" s="38" t="s">
        <v>82</v>
      </c>
      <c r="C148" s="87" t="s">
        <v>513</v>
      </c>
      <c r="D148" s="80" t="s">
        <v>513</v>
      </c>
      <c r="E148" s="39">
        <v>15</v>
      </c>
      <c r="F148" s="40">
        <v>2008</v>
      </c>
      <c r="G148" s="102">
        <v>2027</v>
      </c>
      <c r="H148" s="97" t="s">
        <v>93</v>
      </c>
      <c r="I148" s="97">
        <v>20</v>
      </c>
      <c r="J148" s="98" t="s">
        <v>129</v>
      </c>
      <c r="K148" s="99">
        <v>500</v>
      </c>
      <c r="L148" s="97">
        <f t="shared" ref="L148:L153" si="190">K148*I148/1000</f>
        <v>10</v>
      </c>
      <c r="M148" s="97"/>
      <c r="O148" s="61" t="str">
        <f t="shared" si="104"/>
        <v/>
      </c>
      <c r="P148" s="62" t="str">
        <f t="shared" si="105"/>
        <v/>
      </c>
      <c r="Q148" s="62" t="str">
        <f t="shared" si="106"/>
        <v/>
      </c>
      <c r="R148" s="62">
        <f t="shared" si="107"/>
        <v>10</v>
      </c>
      <c r="S148" s="62" t="str">
        <f t="shared" si="108"/>
        <v/>
      </c>
      <c r="T148" s="62" t="str">
        <f t="shared" si="109"/>
        <v/>
      </c>
      <c r="U148" s="62" t="str">
        <f t="shared" si="110"/>
        <v/>
      </c>
      <c r="V148" s="62" t="str">
        <f t="shared" si="111"/>
        <v/>
      </c>
      <c r="W148" s="62" t="str">
        <f t="shared" si="112"/>
        <v/>
      </c>
      <c r="X148" s="62" t="str">
        <f t="shared" si="113"/>
        <v/>
      </c>
      <c r="Y148" s="62" t="str">
        <f t="shared" si="114"/>
        <v/>
      </c>
      <c r="Z148" s="62" t="str">
        <f t="shared" si="115"/>
        <v/>
      </c>
      <c r="AA148" s="62" t="str">
        <f t="shared" si="116"/>
        <v/>
      </c>
      <c r="AB148" s="62" t="str">
        <f t="shared" si="117"/>
        <v/>
      </c>
      <c r="AC148" s="62" t="str">
        <f t="shared" si="118"/>
        <v/>
      </c>
      <c r="AD148" s="62" t="str">
        <f t="shared" si="119"/>
        <v/>
      </c>
      <c r="AE148" s="62" t="str">
        <f t="shared" si="120"/>
        <v/>
      </c>
      <c r="AF148" s="62" t="str">
        <f t="shared" si="121"/>
        <v/>
      </c>
      <c r="AG148" s="62">
        <f t="shared" si="122"/>
        <v>10</v>
      </c>
      <c r="AH148" s="62" t="str">
        <f t="shared" si="123"/>
        <v/>
      </c>
      <c r="AI148" s="62" t="str">
        <f t="shared" si="124"/>
        <v/>
      </c>
      <c r="AJ148" s="63" t="str">
        <f t="shared" si="125"/>
        <v/>
      </c>
      <c r="AK148" s="62" t="str">
        <f t="shared" si="126"/>
        <v/>
      </c>
      <c r="AL148" s="62" t="str">
        <f t="shared" si="127"/>
        <v/>
      </c>
      <c r="AM148" s="62" t="str">
        <f t="shared" si="128"/>
        <v/>
      </c>
      <c r="AN148" s="63" t="str">
        <f t="shared" si="129"/>
        <v/>
      </c>
      <c r="AO148" s="62" t="str">
        <f t="shared" si="130"/>
        <v/>
      </c>
      <c r="AP148" s="62" t="str">
        <f t="shared" si="131"/>
        <v/>
      </c>
      <c r="AQ148" s="62" t="str">
        <f t="shared" si="132"/>
        <v/>
      </c>
      <c r="AR148" s="62" t="str">
        <f t="shared" si="133"/>
        <v/>
      </c>
      <c r="AS148" s="62" t="str">
        <f t="shared" si="134"/>
        <v/>
      </c>
      <c r="AT148" s="62" t="str">
        <f t="shared" si="135"/>
        <v/>
      </c>
      <c r="AU148" s="62" t="str">
        <f t="shared" si="136"/>
        <v/>
      </c>
      <c r="AV148" s="62">
        <f t="shared" si="137"/>
        <v>10</v>
      </c>
      <c r="AW148" s="62" t="str">
        <f t="shared" si="138"/>
        <v/>
      </c>
      <c r="AX148" s="62" t="str">
        <f t="shared" si="139"/>
        <v/>
      </c>
      <c r="AY148" s="62" t="str">
        <f t="shared" si="140"/>
        <v/>
      </c>
      <c r="AZ148" s="62" t="str">
        <f t="shared" si="141"/>
        <v/>
      </c>
      <c r="BA148" s="62" t="str">
        <f t="shared" si="142"/>
        <v/>
      </c>
      <c r="BB148" s="62" t="str">
        <f t="shared" si="143"/>
        <v/>
      </c>
      <c r="BC148" s="62" t="str">
        <f t="shared" si="144"/>
        <v/>
      </c>
      <c r="BD148" s="62" t="str">
        <f t="shared" si="145"/>
        <v/>
      </c>
      <c r="BE148" s="62" t="str">
        <f t="shared" si="146"/>
        <v/>
      </c>
      <c r="BF148" s="62" t="str">
        <f t="shared" si="147"/>
        <v/>
      </c>
      <c r="BG148" s="62" t="str">
        <f t="shared" si="148"/>
        <v/>
      </c>
      <c r="BH148" s="62" t="str">
        <f t="shared" si="149"/>
        <v/>
      </c>
      <c r="BI148" s="62" t="str">
        <f t="shared" si="150"/>
        <v/>
      </c>
      <c r="BJ148" s="62" t="str">
        <f t="shared" si="151"/>
        <v/>
      </c>
      <c r="BK148" s="62">
        <f t="shared" si="152"/>
        <v>10</v>
      </c>
      <c r="BL148" s="62" t="str">
        <f t="shared" si="153"/>
        <v/>
      </c>
      <c r="BM148" s="64" t="str">
        <f t="shared" si="154"/>
        <v/>
      </c>
    </row>
    <row r="149" spans="1:65" x14ac:dyDescent="0.2">
      <c r="A149" s="37"/>
      <c r="B149" s="38" t="s">
        <v>654</v>
      </c>
      <c r="C149" s="87" t="s">
        <v>655</v>
      </c>
      <c r="D149" s="80"/>
      <c r="E149" s="39">
        <v>20</v>
      </c>
      <c r="F149" s="40">
        <v>2022</v>
      </c>
      <c r="G149" s="102">
        <f t="shared" ref="G149:G153" si="191">IF(AND((F149+E149)&lt;Startår,(F149+E149)&gt;100),Startår,F149+E149)</f>
        <v>2042</v>
      </c>
      <c r="H149" s="97" t="s">
        <v>20</v>
      </c>
      <c r="I149" s="97">
        <v>4</v>
      </c>
      <c r="J149" s="98">
        <v>16546</v>
      </c>
      <c r="K149" s="99">
        <v>77236</v>
      </c>
      <c r="L149" s="97">
        <f t="shared" si="190"/>
        <v>308.94400000000002</v>
      </c>
      <c r="M149" s="97"/>
      <c r="O149" s="61" t="str">
        <f t="shared" si="104"/>
        <v/>
      </c>
      <c r="P149" s="62" t="str">
        <f t="shared" si="105"/>
        <v/>
      </c>
      <c r="Q149" s="62" t="str">
        <f t="shared" si="106"/>
        <v/>
      </c>
      <c r="R149" s="62" t="str">
        <f t="shared" si="107"/>
        <v/>
      </c>
      <c r="S149" s="62" t="str">
        <f t="shared" si="108"/>
        <v/>
      </c>
      <c r="T149" s="62" t="str">
        <f t="shared" si="109"/>
        <v/>
      </c>
      <c r="U149" s="62" t="str">
        <f t="shared" si="110"/>
        <v/>
      </c>
      <c r="V149" s="62" t="str">
        <f t="shared" si="111"/>
        <v/>
      </c>
      <c r="W149" s="62" t="str">
        <f t="shared" si="112"/>
        <v/>
      </c>
      <c r="X149" s="62" t="str">
        <f t="shared" si="113"/>
        <v/>
      </c>
      <c r="Y149" s="62" t="str">
        <f t="shared" si="114"/>
        <v/>
      </c>
      <c r="Z149" s="62" t="str">
        <f t="shared" si="115"/>
        <v/>
      </c>
      <c r="AA149" s="62" t="str">
        <f t="shared" si="116"/>
        <v/>
      </c>
      <c r="AB149" s="62" t="str">
        <f t="shared" si="117"/>
        <v/>
      </c>
      <c r="AC149" s="62" t="str">
        <f t="shared" si="118"/>
        <v/>
      </c>
      <c r="AD149" s="62" t="str">
        <f t="shared" si="119"/>
        <v/>
      </c>
      <c r="AE149" s="62" t="str">
        <f t="shared" si="120"/>
        <v/>
      </c>
      <c r="AF149" s="62" t="str">
        <f t="shared" si="121"/>
        <v/>
      </c>
      <c r="AG149" s="62">
        <f t="shared" si="122"/>
        <v>308.94400000000002</v>
      </c>
      <c r="AH149" s="62" t="str">
        <f t="shared" si="123"/>
        <v/>
      </c>
      <c r="AI149" s="62" t="str">
        <f t="shared" si="124"/>
        <v/>
      </c>
      <c r="AJ149" s="63" t="str">
        <f t="shared" si="125"/>
        <v/>
      </c>
      <c r="AK149" s="62" t="str">
        <f t="shared" si="126"/>
        <v/>
      </c>
      <c r="AL149" s="62" t="str">
        <f t="shared" si="127"/>
        <v/>
      </c>
      <c r="AM149" s="62" t="str">
        <f t="shared" si="128"/>
        <v/>
      </c>
      <c r="AN149" s="63" t="str">
        <f t="shared" si="129"/>
        <v/>
      </c>
      <c r="AO149" s="62" t="str">
        <f t="shared" si="130"/>
        <v/>
      </c>
      <c r="AP149" s="62" t="str">
        <f t="shared" si="131"/>
        <v/>
      </c>
      <c r="AQ149" s="62" t="str">
        <f t="shared" si="132"/>
        <v/>
      </c>
      <c r="AR149" s="62" t="str">
        <f t="shared" si="133"/>
        <v/>
      </c>
      <c r="AS149" s="62" t="str">
        <f t="shared" si="134"/>
        <v/>
      </c>
      <c r="AT149" s="62" t="str">
        <f t="shared" si="135"/>
        <v/>
      </c>
      <c r="AU149" s="62" t="str">
        <f t="shared" si="136"/>
        <v/>
      </c>
      <c r="AV149" s="62" t="str">
        <f t="shared" si="137"/>
        <v/>
      </c>
      <c r="AW149" s="62" t="str">
        <f t="shared" si="138"/>
        <v/>
      </c>
      <c r="AX149" s="62" t="str">
        <f t="shared" si="139"/>
        <v/>
      </c>
      <c r="AY149" s="62" t="str">
        <f t="shared" si="140"/>
        <v/>
      </c>
      <c r="AZ149" s="62" t="str">
        <f t="shared" si="141"/>
        <v/>
      </c>
      <c r="BA149" s="62">
        <f t="shared" si="142"/>
        <v>308.94400000000002</v>
      </c>
      <c r="BB149" s="62" t="str">
        <f t="shared" si="143"/>
        <v/>
      </c>
      <c r="BC149" s="62" t="str">
        <f t="shared" si="144"/>
        <v/>
      </c>
      <c r="BD149" s="62" t="str">
        <f t="shared" si="145"/>
        <v/>
      </c>
      <c r="BE149" s="62" t="str">
        <f t="shared" si="146"/>
        <v/>
      </c>
      <c r="BF149" s="62" t="str">
        <f t="shared" si="147"/>
        <v/>
      </c>
      <c r="BG149" s="62" t="str">
        <f t="shared" si="148"/>
        <v/>
      </c>
      <c r="BH149" s="62" t="str">
        <f t="shared" si="149"/>
        <v/>
      </c>
      <c r="BI149" s="62" t="str">
        <f t="shared" si="150"/>
        <v/>
      </c>
      <c r="BJ149" s="62" t="str">
        <f t="shared" si="151"/>
        <v/>
      </c>
      <c r="BK149" s="62" t="str">
        <f t="shared" si="152"/>
        <v/>
      </c>
      <c r="BL149" s="62" t="str">
        <f t="shared" si="153"/>
        <v/>
      </c>
      <c r="BM149" s="64" t="str">
        <f t="shared" si="154"/>
        <v/>
      </c>
    </row>
    <row r="150" spans="1:65" hidden="1" x14ac:dyDescent="0.2">
      <c r="A150" s="37"/>
      <c r="B150" s="38"/>
      <c r="C150" s="87"/>
      <c r="D150" s="80"/>
      <c r="E150" s="39"/>
      <c r="F150" s="40"/>
      <c r="G150" s="73">
        <f t="shared" si="191"/>
        <v>0</v>
      </c>
      <c r="H150" s="41"/>
      <c r="I150" s="41"/>
      <c r="J150" s="71"/>
      <c r="K150" s="76"/>
      <c r="L150" s="41">
        <f t="shared" si="190"/>
        <v>0</v>
      </c>
      <c r="M150" s="41"/>
      <c r="O150" s="61" t="str">
        <f t="shared" si="104"/>
        <v/>
      </c>
      <c r="P150" s="62" t="str">
        <f t="shared" si="105"/>
        <v/>
      </c>
      <c r="Q150" s="62" t="str">
        <f t="shared" si="106"/>
        <v/>
      </c>
      <c r="R150" s="62" t="str">
        <f t="shared" si="107"/>
        <v/>
      </c>
      <c r="S150" s="62" t="str">
        <f t="shared" si="108"/>
        <v/>
      </c>
      <c r="T150" s="62" t="str">
        <f t="shared" si="109"/>
        <v/>
      </c>
      <c r="U150" s="62" t="str">
        <f t="shared" si="110"/>
        <v/>
      </c>
      <c r="V150" s="62" t="str">
        <f t="shared" si="111"/>
        <v/>
      </c>
      <c r="W150" s="62" t="str">
        <f t="shared" si="112"/>
        <v/>
      </c>
      <c r="X150" s="62" t="str">
        <f t="shared" si="113"/>
        <v/>
      </c>
      <c r="Y150" s="62" t="str">
        <f t="shared" si="114"/>
        <v/>
      </c>
      <c r="Z150" s="62" t="str">
        <f t="shared" si="115"/>
        <v/>
      </c>
      <c r="AA150" s="62" t="str">
        <f t="shared" si="116"/>
        <v/>
      </c>
      <c r="AB150" s="62" t="str">
        <f t="shared" si="117"/>
        <v/>
      </c>
      <c r="AC150" s="62" t="str">
        <f t="shared" si="118"/>
        <v/>
      </c>
      <c r="AD150" s="62" t="str">
        <f t="shared" si="119"/>
        <v/>
      </c>
      <c r="AE150" s="62" t="str">
        <f t="shared" si="120"/>
        <v/>
      </c>
      <c r="AF150" s="62" t="str">
        <f t="shared" si="121"/>
        <v/>
      </c>
      <c r="AG150" s="62" t="str">
        <f t="shared" si="122"/>
        <v/>
      </c>
      <c r="AH150" s="62" t="str">
        <f t="shared" si="123"/>
        <v/>
      </c>
      <c r="AI150" s="62" t="str">
        <f t="shared" si="124"/>
        <v/>
      </c>
      <c r="AJ150" s="63" t="str">
        <f t="shared" si="125"/>
        <v/>
      </c>
      <c r="AK150" s="62" t="str">
        <f t="shared" si="126"/>
        <v/>
      </c>
      <c r="AL150" s="62" t="str">
        <f t="shared" si="127"/>
        <v/>
      </c>
      <c r="AM150" s="62" t="str">
        <f t="shared" si="128"/>
        <v/>
      </c>
      <c r="AN150" s="63" t="str">
        <f t="shared" si="129"/>
        <v/>
      </c>
      <c r="AO150" s="62" t="str">
        <f t="shared" si="130"/>
        <v/>
      </c>
      <c r="AP150" s="62" t="str">
        <f t="shared" si="131"/>
        <v/>
      </c>
      <c r="AQ150" s="62" t="str">
        <f t="shared" si="132"/>
        <v/>
      </c>
      <c r="AR150" s="62" t="str">
        <f t="shared" si="133"/>
        <v/>
      </c>
      <c r="AS150" s="62" t="str">
        <f t="shared" si="134"/>
        <v/>
      </c>
      <c r="AT150" s="62" t="str">
        <f t="shared" si="135"/>
        <v/>
      </c>
      <c r="AU150" s="62" t="str">
        <f t="shared" si="136"/>
        <v/>
      </c>
      <c r="AV150" s="62" t="str">
        <f t="shared" si="137"/>
        <v/>
      </c>
      <c r="AW150" s="62" t="str">
        <f t="shared" si="138"/>
        <v/>
      </c>
      <c r="AX150" s="62" t="str">
        <f t="shared" si="139"/>
        <v/>
      </c>
      <c r="AY150" s="62" t="str">
        <f t="shared" si="140"/>
        <v/>
      </c>
      <c r="AZ150" s="62" t="str">
        <f t="shared" si="141"/>
        <v/>
      </c>
      <c r="BA150" s="62" t="str">
        <f t="shared" si="142"/>
        <v/>
      </c>
      <c r="BB150" s="62" t="str">
        <f t="shared" si="143"/>
        <v/>
      </c>
      <c r="BC150" s="62" t="str">
        <f t="shared" si="144"/>
        <v/>
      </c>
      <c r="BD150" s="62" t="str">
        <f t="shared" si="145"/>
        <v/>
      </c>
      <c r="BE150" s="62" t="str">
        <f t="shared" si="146"/>
        <v/>
      </c>
      <c r="BF150" s="62" t="str">
        <f t="shared" si="147"/>
        <v/>
      </c>
      <c r="BG150" s="62" t="str">
        <f t="shared" si="148"/>
        <v/>
      </c>
      <c r="BH150" s="62" t="str">
        <f t="shared" si="149"/>
        <v/>
      </c>
      <c r="BI150" s="62" t="str">
        <f t="shared" si="150"/>
        <v/>
      </c>
      <c r="BJ150" s="62" t="str">
        <f t="shared" si="151"/>
        <v/>
      </c>
      <c r="BK150" s="62" t="str">
        <f t="shared" si="152"/>
        <v/>
      </c>
      <c r="BL150" s="62" t="str">
        <f t="shared" si="153"/>
        <v/>
      </c>
      <c r="BM150" s="64" t="str">
        <f t="shared" si="154"/>
        <v/>
      </c>
    </row>
    <row r="151" spans="1:65" hidden="1" x14ac:dyDescent="0.2">
      <c r="A151" s="37"/>
      <c r="B151" s="38"/>
      <c r="C151" s="87"/>
      <c r="D151" s="80"/>
      <c r="E151" s="39"/>
      <c r="F151" s="40"/>
      <c r="G151" s="73">
        <f t="shared" si="191"/>
        <v>0</v>
      </c>
      <c r="H151" s="41"/>
      <c r="I151" s="41"/>
      <c r="J151" s="71"/>
      <c r="K151" s="76"/>
      <c r="L151" s="41">
        <f t="shared" si="190"/>
        <v>0</v>
      </c>
      <c r="M151" s="41"/>
      <c r="O151" s="61" t="str">
        <f t="shared" si="104"/>
        <v/>
      </c>
      <c r="P151" s="62" t="str">
        <f t="shared" si="105"/>
        <v/>
      </c>
      <c r="Q151" s="62" t="str">
        <f t="shared" si="106"/>
        <v/>
      </c>
      <c r="R151" s="62" t="str">
        <f t="shared" si="107"/>
        <v/>
      </c>
      <c r="S151" s="62" t="str">
        <f t="shared" si="108"/>
        <v/>
      </c>
      <c r="T151" s="62" t="str">
        <f t="shared" si="109"/>
        <v/>
      </c>
      <c r="U151" s="62" t="str">
        <f t="shared" si="110"/>
        <v/>
      </c>
      <c r="V151" s="62" t="str">
        <f t="shared" si="111"/>
        <v/>
      </c>
      <c r="W151" s="62" t="str">
        <f t="shared" si="112"/>
        <v/>
      </c>
      <c r="X151" s="62" t="str">
        <f t="shared" si="113"/>
        <v/>
      </c>
      <c r="Y151" s="62" t="str">
        <f t="shared" si="114"/>
        <v/>
      </c>
      <c r="Z151" s="62" t="str">
        <f t="shared" si="115"/>
        <v/>
      </c>
      <c r="AA151" s="62" t="str">
        <f t="shared" si="116"/>
        <v/>
      </c>
      <c r="AB151" s="62" t="str">
        <f t="shared" si="117"/>
        <v/>
      </c>
      <c r="AC151" s="62" t="str">
        <f t="shared" si="118"/>
        <v/>
      </c>
      <c r="AD151" s="62" t="str">
        <f t="shared" si="119"/>
        <v/>
      </c>
      <c r="AE151" s="62" t="str">
        <f t="shared" si="120"/>
        <v/>
      </c>
      <c r="AF151" s="62" t="str">
        <f t="shared" si="121"/>
        <v/>
      </c>
      <c r="AG151" s="62" t="str">
        <f t="shared" si="122"/>
        <v/>
      </c>
      <c r="AH151" s="62" t="str">
        <f t="shared" si="123"/>
        <v/>
      </c>
      <c r="AI151" s="62" t="str">
        <f t="shared" si="124"/>
        <v/>
      </c>
      <c r="AJ151" s="63" t="str">
        <f t="shared" si="125"/>
        <v/>
      </c>
      <c r="AK151" s="62" t="str">
        <f t="shared" si="126"/>
        <v/>
      </c>
      <c r="AL151" s="62" t="str">
        <f t="shared" si="127"/>
        <v/>
      </c>
      <c r="AM151" s="62" t="str">
        <f t="shared" si="128"/>
        <v/>
      </c>
      <c r="AN151" s="63" t="str">
        <f t="shared" si="129"/>
        <v/>
      </c>
      <c r="AO151" s="62" t="str">
        <f t="shared" si="130"/>
        <v/>
      </c>
      <c r="AP151" s="62" t="str">
        <f t="shared" si="131"/>
        <v/>
      </c>
      <c r="AQ151" s="62" t="str">
        <f t="shared" si="132"/>
        <v/>
      </c>
      <c r="AR151" s="62" t="str">
        <f t="shared" si="133"/>
        <v/>
      </c>
      <c r="AS151" s="62" t="str">
        <f t="shared" si="134"/>
        <v/>
      </c>
      <c r="AT151" s="62" t="str">
        <f t="shared" si="135"/>
        <v/>
      </c>
      <c r="AU151" s="62" t="str">
        <f t="shared" si="136"/>
        <v/>
      </c>
      <c r="AV151" s="62" t="str">
        <f t="shared" si="137"/>
        <v/>
      </c>
      <c r="AW151" s="62" t="str">
        <f t="shared" si="138"/>
        <v/>
      </c>
      <c r="AX151" s="62" t="str">
        <f t="shared" si="139"/>
        <v/>
      </c>
      <c r="AY151" s="62" t="str">
        <f t="shared" si="140"/>
        <v/>
      </c>
      <c r="AZ151" s="62" t="str">
        <f t="shared" si="141"/>
        <v/>
      </c>
      <c r="BA151" s="62" t="str">
        <f t="shared" si="142"/>
        <v/>
      </c>
      <c r="BB151" s="62" t="str">
        <f t="shared" si="143"/>
        <v/>
      </c>
      <c r="BC151" s="62" t="str">
        <f t="shared" si="144"/>
        <v/>
      </c>
      <c r="BD151" s="62" t="str">
        <f t="shared" si="145"/>
        <v/>
      </c>
      <c r="BE151" s="62" t="str">
        <f t="shared" si="146"/>
        <v/>
      </c>
      <c r="BF151" s="62" t="str">
        <f t="shared" si="147"/>
        <v/>
      </c>
      <c r="BG151" s="62" t="str">
        <f t="shared" si="148"/>
        <v/>
      </c>
      <c r="BH151" s="62" t="str">
        <f t="shared" si="149"/>
        <v/>
      </c>
      <c r="BI151" s="62" t="str">
        <f t="shared" si="150"/>
        <v/>
      </c>
      <c r="BJ151" s="62" t="str">
        <f t="shared" si="151"/>
        <v/>
      </c>
      <c r="BK151" s="62" t="str">
        <f t="shared" si="152"/>
        <v/>
      </c>
      <c r="BL151" s="62" t="str">
        <f t="shared" si="153"/>
        <v/>
      </c>
      <c r="BM151" s="64" t="str">
        <f t="shared" si="154"/>
        <v/>
      </c>
    </row>
    <row r="152" spans="1:65" hidden="1" x14ac:dyDescent="0.2">
      <c r="A152" s="37"/>
      <c r="B152" s="38"/>
      <c r="C152" s="87"/>
      <c r="D152" s="80"/>
      <c r="E152" s="39"/>
      <c r="F152" s="40"/>
      <c r="G152" s="73">
        <f t="shared" si="191"/>
        <v>0</v>
      </c>
      <c r="H152" s="41"/>
      <c r="I152" s="41"/>
      <c r="J152" s="71"/>
      <c r="K152" s="76"/>
      <c r="L152" s="41">
        <f t="shared" si="190"/>
        <v>0</v>
      </c>
      <c r="M152" s="41"/>
      <c r="O152" s="61" t="str">
        <f t="shared" si="104"/>
        <v/>
      </c>
      <c r="P152" s="62" t="str">
        <f t="shared" si="105"/>
        <v/>
      </c>
      <c r="Q152" s="62" t="str">
        <f t="shared" si="106"/>
        <v/>
      </c>
      <c r="R152" s="62" t="str">
        <f t="shared" si="107"/>
        <v/>
      </c>
      <c r="S152" s="62" t="str">
        <f t="shared" si="108"/>
        <v/>
      </c>
      <c r="T152" s="62" t="str">
        <f t="shared" si="109"/>
        <v/>
      </c>
      <c r="U152" s="62" t="str">
        <f t="shared" si="110"/>
        <v/>
      </c>
      <c r="V152" s="62" t="str">
        <f t="shared" si="111"/>
        <v/>
      </c>
      <c r="W152" s="62" t="str">
        <f t="shared" si="112"/>
        <v/>
      </c>
      <c r="X152" s="62" t="str">
        <f t="shared" si="113"/>
        <v/>
      </c>
      <c r="Y152" s="62" t="str">
        <f t="shared" si="114"/>
        <v/>
      </c>
      <c r="Z152" s="62" t="str">
        <f t="shared" si="115"/>
        <v/>
      </c>
      <c r="AA152" s="62" t="str">
        <f t="shared" si="116"/>
        <v/>
      </c>
      <c r="AB152" s="62" t="str">
        <f t="shared" si="117"/>
        <v/>
      </c>
      <c r="AC152" s="62" t="str">
        <f t="shared" si="118"/>
        <v/>
      </c>
      <c r="AD152" s="62" t="str">
        <f t="shared" si="119"/>
        <v/>
      </c>
      <c r="AE152" s="62" t="str">
        <f t="shared" si="120"/>
        <v/>
      </c>
      <c r="AF152" s="62" t="str">
        <f t="shared" si="121"/>
        <v/>
      </c>
      <c r="AG152" s="62" t="str">
        <f t="shared" si="122"/>
        <v/>
      </c>
      <c r="AH152" s="62" t="str">
        <f t="shared" si="123"/>
        <v/>
      </c>
      <c r="AI152" s="62" t="str">
        <f t="shared" si="124"/>
        <v/>
      </c>
      <c r="AJ152" s="63" t="str">
        <f t="shared" si="125"/>
        <v/>
      </c>
      <c r="AK152" s="62" t="str">
        <f t="shared" si="126"/>
        <v/>
      </c>
      <c r="AL152" s="62" t="str">
        <f t="shared" si="127"/>
        <v/>
      </c>
      <c r="AM152" s="62" t="str">
        <f t="shared" si="128"/>
        <v/>
      </c>
      <c r="AN152" s="63" t="str">
        <f t="shared" si="129"/>
        <v/>
      </c>
      <c r="AO152" s="62" t="str">
        <f t="shared" si="130"/>
        <v/>
      </c>
      <c r="AP152" s="62" t="str">
        <f t="shared" si="131"/>
        <v/>
      </c>
      <c r="AQ152" s="62" t="str">
        <f t="shared" si="132"/>
        <v/>
      </c>
      <c r="AR152" s="62" t="str">
        <f t="shared" si="133"/>
        <v/>
      </c>
      <c r="AS152" s="62" t="str">
        <f t="shared" si="134"/>
        <v/>
      </c>
      <c r="AT152" s="62" t="str">
        <f t="shared" si="135"/>
        <v/>
      </c>
      <c r="AU152" s="62" t="str">
        <f t="shared" si="136"/>
        <v/>
      </c>
      <c r="AV152" s="62" t="str">
        <f t="shared" si="137"/>
        <v/>
      </c>
      <c r="AW152" s="62" t="str">
        <f t="shared" si="138"/>
        <v/>
      </c>
      <c r="AX152" s="62" t="str">
        <f t="shared" si="139"/>
        <v/>
      </c>
      <c r="AY152" s="62" t="str">
        <f t="shared" si="140"/>
        <v/>
      </c>
      <c r="AZ152" s="62" t="str">
        <f t="shared" si="141"/>
        <v/>
      </c>
      <c r="BA152" s="62" t="str">
        <f t="shared" si="142"/>
        <v/>
      </c>
      <c r="BB152" s="62" t="str">
        <f t="shared" si="143"/>
        <v/>
      </c>
      <c r="BC152" s="62" t="str">
        <f t="shared" si="144"/>
        <v/>
      </c>
      <c r="BD152" s="62" t="str">
        <f t="shared" si="145"/>
        <v/>
      </c>
      <c r="BE152" s="62" t="str">
        <f t="shared" si="146"/>
        <v/>
      </c>
      <c r="BF152" s="62" t="str">
        <f t="shared" si="147"/>
        <v/>
      </c>
      <c r="BG152" s="62" t="str">
        <f t="shared" si="148"/>
        <v/>
      </c>
      <c r="BH152" s="62" t="str">
        <f t="shared" si="149"/>
        <v/>
      </c>
      <c r="BI152" s="62" t="str">
        <f t="shared" si="150"/>
        <v/>
      </c>
      <c r="BJ152" s="62" t="str">
        <f t="shared" si="151"/>
        <v/>
      </c>
      <c r="BK152" s="62" t="str">
        <f t="shared" si="152"/>
        <v/>
      </c>
      <c r="BL152" s="62" t="str">
        <f t="shared" si="153"/>
        <v/>
      </c>
      <c r="BM152" s="64" t="str">
        <f t="shared" si="154"/>
        <v/>
      </c>
    </row>
    <row r="153" spans="1:65" hidden="1" x14ac:dyDescent="0.2">
      <c r="A153" s="37"/>
      <c r="B153" s="38"/>
      <c r="C153" s="87"/>
      <c r="D153" s="80"/>
      <c r="E153" s="39"/>
      <c r="F153" s="40"/>
      <c r="G153" s="73">
        <f t="shared" si="191"/>
        <v>0</v>
      </c>
      <c r="H153" s="41"/>
      <c r="I153" s="41"/>
      <c r="J153" s="71"/>
      <c r="K153" s="76"/>
      <c r="L153" s="41">
        <f t="shared" si="190"/>
        <v>0</v>
      </c>
      <c r="M153" s="41"/>
      <c r="O153" s="61" t="str">
        <f t="shared" si="104"/>
        <v/>
      </c>
      <c r="P153" s="62" t="str">
        <f t="shared" si="105"/>
        <v/>
      </c>
      <c r="Q153" s="62" t="str">
        <f t="shared" si="106"/>
        <v/>
      </c>
      <c r="R153" s="62" t="str">
        <f t="shared" si="107"/>
        <v/>
      </c>
      <c r="S153" s="62" t="str">
        <f t="shared" si="108"/>
        <v/>
      </c>
      <c r="T153" s="62" t="str">
        <f t="shared" si="109"/>
        <v/>
      </c>
      <c r="U153" s="62" t="str">
        <f t="shared" si="110"/>
        <v/>
      </c>
      <c r="V153" s="62" t="str">
        <f t="shared" si="111"/>
        <v/>
      </c>
      <c r="W153" s="62" t="str">
        <f t="shared" si="112"/>
        <v/>
      </c>
      <c r="X153" s="62" t="str">
        <f t="shared" si="113"/>
        <v/>
      </c>
      <c r="Y153" s="62" t="str">
        <f t="shared" si="114"/>
        <v/>
      </c>
      <c r="Z153" s="62" t="str">
        <f t="shared" si="115"/>
        <v/>
      </c>
      <c r="AA153" s="62" t="str">
        <f t="shared" si="116"/>
        <v/>
      </c>
      <c r="AB153" s="62" t="str">
        <f t="shared" si="117"/>
        <v/>
      </c>
      <c r="AC153" s="62" t="str">
        <f t="shared" si="118"/>
        <v/>
      </c>
      <c r="AD153" s="62" t="str">
        <f t="shared" si="119"/>
        <v/>
      </c>
      <c r="AE153" s="62" t="str">
        <f t="shared" si="120"/>
        <v/>
      </c>
      <c r="AF153" s="62" t="str">
        <f t="shared" si="121"/>
        <v/>
      </c>
      <c r="AG153" s="62" t="str">
        <f t="shared" si="122"/>
        <v/>
      </c>
      <c r="AH153" s="62" t="str">
        <f t="shared" si="123"/>
        <v/>
      </c>
      <c r="AI153" s="62" t="str">
        <f t="shared" si="124"/>
        <v/>
      </c>
      <c r="AJ153" s="63" t="str">
        <f t="shared" si="125"/>
        <v/>
      </c>
      <c r="AK153" s="62" t="str">
        <f t="shared" si="126"/>
        <v/>
      </c>
      <c r="AL153" s="62" t="str">
        <f t="shared" si="127"/>
        <v/>
      </c>
      <c r="AM153" s="62" t="str">
        <f t="shared" si="128"/>
        <v/>
      </c>
      <c r="AN153" s="63" t="str">
        <f t="shared" si="129"/>
        <v/>
      </c>
      <c r="AO153" s="62" t="str">
        <f t="shared" si="130"/>
        <v/>
      </c>
      <c r="AP153" s="62" t="str">
        <f t="shared" si="131"/>
        <v/>
      </c>
      <c r="AQ153" s="62" t="str">
        <f t="shared" si="132"/>
        <v/>
      </c>
      <c r="AR153" s="62" t="str">
        <f t="shared" si="133"/>
        <v/>
      </c>
      <c r="AS153" s="62" t="str">
        <f t="shared" si="134"/>
        <v/>
      </c>
      <c r="AT153" s="62" t="str">
        <f t="shared" si="135"/>
        <v/>
      </c>
      <c r="AU153" s="62" t="str">
        <f t="shared" si="136"/>
        <v/>
      </c>
      <c r="AV153" s="62" t="str">
        <f t="shared" si="137"/>
        <v/>
      </c>
      <c r="AW153" s="62" t="str">
        <f t="shared" si="138"/>
        <v/>
      </c>
      <c r="AX153" s="62" t="str">
        <f t="shared" si="139"/>
        <v/>
      </c>
      <c r="AY153" s="62" t="str">
        <f t="shared" si="140"/>
        <v/>
      </c>
      <c r="AZ153" s="62" t="str">
        <f t="shared" si="141"/>
        <v/>
      </c>
      <c r="BA153" s="62" t="str">
        <f t="shared" si="142"/>
        <v/>
      </c>
      <c r="BB153" s="62" t="str">
        <f t="shared" si="143"/>
        <v/>
      </c>
      <c r="BC153" s="62" t="str">
        <f t="shared" si="144"/>
        <v/>
      </c>
      <c r="BD153" s="62" t="str">
        <f t="shared" si="145"/>
        <v/>
      </c>
      <c r="BE153" s="62" t="str">
        <f t="shared" si="146"/>
        <v/>
      </c>
      <c r="BF153" s="62" t="str">
        <f t="shared" si="147"/>
        <v/>
      </c>
      <c r="BG153" s="62" t="str">
        <f t="shared" si="148"/>
        <v/>
      </c>
      <c r="BH153" s="62" t="str">
        <f t="shared" si="149"/>
        <v/>
      </c>
      <c r="BI153" s="62" t="str">
        <f t="shared" si="150"/>
        <v/>
      </c>
      <c r="BJ153" s="62" t="str">
        <f t="shared" si="151"/>
        <v/>
      </c>
      <c r="BK153" s="62" t="str">
        <f t="shared" si="152"/>
        <v/>
      </c>
      <c r="BL153" s="62" t="str">
        <f t="shared" si="153"/>
        <v/>
      </c>
      <c r="BM153" s="64" t="str">
        <f t="shared" si="154"/>
        <v/>
      </c>
    </row>
    <row r="154" spans="1:65" x14ac:dyDescent="0.2">
      <c r="A154" s="21" t="s">
        <v>38</v>
      </c>
      <c r="B154" s="42"/>
      <c r="C154" s="86"/>
      <c r="D154" s="81"/>
      <c r="E154" s="43"/>
      <c r="F154" s="44"/>
      <c r="G154" s="70"/>
      <c r="H154" s="25"/>
      <c r="I154" s="25"/>
      <c r="J154" s="70"/>
      <c r="K154" s="75"/>
      <c r="L154" s="25"/>
      <c r="M154" s="25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</row>
    <row r="155" spans="1:65" x14ac:dyDescent="0.2">
      <c r="A155" s="37"/>
      <c r="B155" s="38" t="s">
        <v>39</v>
      </c>
      <c r="C155" s="87" t="s">
        <v>21</v>
      </c>
      <c r="D155" s="80" t="s">
        <v>21</v>
      </c>
      <c r="E155" s="39">
        <v>10</v>
      </c>
      <c r="F155" s="40">
        <v>2019</v>
      </c>
      <c r="G155" s="102">
        <f>IF(AND((F155+E155)&lt;Startår,(F155+E155)&gt;100),Startår,F155+E155)</f>
        <v>2029</v>
      </c>
      <c r="H155" s="97" t="s">
        <v>20</v>
      </c>
      <c r="I155" s="97">
        <v>1</v>
      </c>
      <c r="J155" s="98" t="s">
        <v>129</v>
      </c>
      <c r="K155" s="99">
        <v>15000</v>
      </c>
      <c r="L155" s="97">
        <f>K155*I155/1000</f>
        <v>15</v>
      </c>
      <c r="M155" s="97"/>
      <c r="O155" s="61" t="str">
        <f t="shared" si="104"/>
        <v/>
      </c>
      <c r="P155" s="62" t="str">
        <f t="shared" si="105"/>
        <v/>
      </c>
      <c r="Q155" s="62" t="str">
        <f t="shared" si="106"/>
        <v/>
      </c>
      <c r="R155" s="62" t="str">
        <f t="shared" si="107"/>
        <v/>
      </c>
      <c r="S155" s="62" t="str">
        <f t="shared" si="108"/>
        <v/>
      </c>
      <c r="T155" s="62">
        <f t="shared" si="109"/>
        <v>15</v>
      </c>
      <c r="U155" s="62" t="str">
        <f t="shared" si="110"/>
        <v/>
      </c>
      <c r="V155" s="62" t="str">
        <f t="shared" si="111"/>
        <v/>
      </c>
      <c r="W155" s="62" t="str">
        <f t="shared" si="112"/>
        <v/>
      </c>
      <c r="X155" s="62" t="str">
        <f t="shared" si="113"/>
        <v/>
      </c>
      <c r="Y155" s="62" t="str">
        <f t="shared" si="114"/>
        <v/>
      </c>
      <c r="Z155" s="62" t="str">
        <f t="shared" si="115"/>
        <v/>
      </c>
      <c r="AA155" s="62" t="str">
        <f t="shared" si="116"/>
        <v/>
      </c>
      <c r="AB155" s="62" t="str">
        <f t="shared" si="117"/>
        <v/>
      </c>
      <c r="AC155" s="62" t="str">
        <f t="shared" si="118"/>
        <v/>
      </c>
      <c r="AD155" s="62">
        <f t="shared" si="119"/>
        <v>15</v>
      </c>
      <c r="AE155" s="62" t="str">
        <f t="shared" si="120"/>
        <v/>
      </c>
      <c r="AF155" s="62" t="str">
        <f t="shared" si="121"/>
        <v/>
      </c>
      <c r="AG155" s="62" t="str">
        <f t="shared" si="122"/>
        <v/>
      </c>
      <c r="AH155" s="62" t="str">
        <f t="shared" si="123"/>
        <v/>
      </c>
      <c r="AI155" s="62" t="str">
        <f t="shared" si="124"/>
        <v/>
      </c>
      <c r="AJ155" s="63" t="str">
        <f t="shared" si="125"/>
        <v/>
      </c>
      <c r="AK155" s="62" t="str">
        <f t="shared" si="126"/>
        <v/>
      </c>
      <c r="AL155" s="62" t="str">
        <f t="shared" si="127"/>
        <v/>
      </c>
      <c r="AM155" s="62" t="str">
        <f t="shared" si="128"/>
        <v/>
      </c>
      <c r="AN155" s="63">
        <f t="shared" si="129"/>
        <v>15</v>
      </c>
      <c r="AO155" s="62" t="str">
        <f t="shared" si="130"/>
        <v/>
      </c>
      <c r="AP155" s="62" t="str">
        <f t="shared" si="131"/>
        <v/>
      </c>
      <c r="AQ155" s="62" t="str">
        <f t="shared" si="132"/>
        <v/>
      </c>
      <c r="AR155" s="62" t="str">
        <f t="shared" si="133"/>
        <v/>
      </c>
      <c r="AS155" s="62" t="str">
        <f t="shared" si="134"/>
        <v/>
      </c>
      <c r="AT155" s="62" t="str">
        <f t="shared" si="135"/>
        <v/>
      </c>
      <c r="AU155" s="62" t="str">
        <f t="shared" si="136"/>
        <v/>
      </c>
      <c r="AV155" s="62" t="str">
        <f t="shared" si="137"/>
        <v/>
      </c>
      <c r="AW155" s="62" t="str">
        <f t="shared" si="138"/>
        <v/>
      </c>
      <c r="AX155" s="62">
        <f t="shared" si="139"/>
        <v>15</v>
      </c>
      <c r="AY155" s="62" t="str">
        <f t="shared" si="140"/>
        <v/>
      </c>
      <c r="AZ155" s="62" t="str">
        <f t="shared" si="141"/>
        <v/>
      </c>
      <c r="BA155" s="62" t="str">
        <f t="shared" si="142"/>
        <v/>
      </c>
      <c r="BB155" s="62" t="str">
        <f t="shared" si="143"/>
        <v/>
      </c>
      <c r="BC155" s="62" t="str">
        <f t="shared" si="144"/>
        <v/>
      </c>
      <c r="BD155" s="62" t="str">
        <f t="shared" si="145"/>
        <v/>
      </c>
      <c r="BE155" s="62" t="str">
        <f t="shared" si="146"/>
        <v/>
      </c>
      <c r="BF155" s="62" t="str">
        <f t="shared" si="147"/>
        <v/>
      </c>
      <c r="BG155" s="62" t="str">
        <f t="shared" si="148"/>
        <v/>
      </c>
      <c r="BH155" s="62">
        <f t="shared" si="149"/>
        <v>15</v>
      </c>
      <c r="BI155" s="62" t="str">
        <f t="shared" si="150"/>
        <v/>
      </c>
      <c r="BJ155" s="62" t="str">
        <f t="shared" si="151"/>
        <v/>
      </c>
      <c r="BK155" s="62" t="str">
        <f t="shared" si="152"/>
        <v/>
      </c>
      <c r="BL155" s="62" t="str">
        <f t="shared" si="153"/>
        <v/>
      </c>
      <c r="BM155" s="64" t="str">
        <f t="shared" si="154"/>
        <v/>
      </c>
    </row>
    <row r="156" spans="1:65" hidden="1" x14ac:dyDescent="0.2">
      <c r="A156" s="37"/>
      <c r="B156" s="38"/>
      <c r="C156" s="87"/>
      <c r="D156" s="80"/>
      <c r="E156" s="39"/>
      <c r="F156" s="40"/>
      <c r="G156" s="73">
        <f>IF(AND((F156+E156)&lt;Startår,(F156+E156)&gt;100),Startår,F156+E156)</f>
        <v>0</v>
      </c>
      <c r="H156" s="41"/>
      <c r="I156" s="41"/>
      <c r="J156" s="71"/>
      <c r="K156" s="76"/>
      <c r="L156" s="41"/>
      <c r="M156" s="41"/>
      <c r="O156" s="61" t="str">
        <f t="shared" si="104"/>
        <v/>
      </c>
      <c r="P156" s="62" t="str">
        <f t="shared" si="105"/>
        <v/>
      </c>
      <c r="Q156" s="62" t="str">
        <f t="shared" si="106"/>
        <v/>
      </c>
      <c r="R156" s="62" t="str">
        <f t="shared" si="107"/>
        <v/>
      </c>
      <c r="S156" s="62" t="str">
        <f t="shared" si="108"/>
        <v/>
      </c>
      <c r="T156" s="62" t="str">
        <f t="shared" si="109"/>
        <v/>
      </c>
      <c r="U156" s="62" t="str">
        <f t="shared" si="110"/>
        <v/>
      </c>
      <c r="V156" s="62" t="str">
        <f t="shared" si="111"/>
        <v/>
      </c>
      <c r="W156" s="62" t="str">
        <f t="shared" si="112"/>
        <v/>
      </c>
      <c r="X156" s="62" t="str">
        <f t="shared" si="113"/>
        <v/>
      </c>
      <c r="Y156" s="62" t="str">
        <f t="shared" si="114"/>
        <v/>
      </c>
      <c r="Z156" s="62" t="str">
        <f t="shared" si="115"/>
        <v/>
      </c>
      <c r="AA156" s="62" t="str">
        <f t="shared" si="116"/>
        <v/>
      </c>
      <c r="AB156" s="62" t="str">
        <f t="shared" si="117"/>
        <v/>
      </c>
      <c r="AC156" s="62" t="str">
        <f t="shared" si="118"/>
        <v/>
      </c>
      <c r="AD156" s="62" t="str">
        <f t="shared" si="119"/>
        <v/>
      </c>
      <c r="AE156" s="62" t="str">
        <f t="shared" si="120"/>
        <v/>
      </c>
      <c r="AF156" s="62" t="str">
        <f t="shared" si="121"/>
        <v/>
      </c>
      <c r="AG156" s="62" t="str">
        <f t="shared" si="122"/>
        <v/>
      </c>
      <c r="AH156" s="62" t="str">
        <f t="shared" si="123"/>
        <v/>
      </c>
      <c r="AI156" s="62" t="str">
        <f t="shared" si="124"/>
        <v/>
      </c>
      <c r="AJ156" s="63" t="str">
        <f t="shared" si="125"/>
        <v/>
      </c>
      <c r="AK156" s="62" t="str">
        <f t="shared" si="126"/>
        <v/>
      </c>
      <c r="AL156" s="62" t="str">
        <f t="shared" si="127"/>
        <v/>
      </c>
      <c r="AM156" s="62" t="str">
        <f t="shared" si="128"/>
        <v/>
      </c>
      <c r="AN156" s="63" t="str">
        <f t="shared" si="129"/>
        <v/>
      </c>
      <c r="AO156" s="62" t="str">
        <f t="shared" si="130"/>
        <v/>
      </c>
      <c r="AP156" s="62" t="str">
        <f t="shared" si="131"/>
        <v/>
      </c>
      <c r="AQ156" s="62" t="str">
        <f t="shared" si="132"/>
        <v/>
      </c>
      <c r="AR156" s="62" t="str">
        <f t="shared" si="133"/>
        <v/>
      </c>
      <c r="AS156" s="62" t="str">
        <f t="shared" si="134"/>
        <v/>
      </c>
      <c r="AT156" s="62" t="str">
        <f t="shared" si="135"/>
        <v/>
      </c>
      <c r="AU156" s="62" t="str">
        <f t="shared" si="136"/>
        <v/>
      </c>
      <c r="AV156" s="62" t="str">
        <f t="shared" si="137"/>
        <v/>
      </c>
      <c r="AW156" s="62" t="str">
        <f t="shared" si="138"/>
        <v/>
      </c>
      <c r="AX156" s="62" t="str">
        <f t="shared" si="139"/>
        <v/>
      </c>
      <c r="AY156" s="62" t="str">
        <f t="shared" si="140"/>
        <v/>
      </c>
      <c r="AZ156" s="62" t="str">
        <f t="shared" si="141"/>
        <v/>
      </c>
      <c r="BA156" s="62" t="str">
        <f t="shared" si="142"/>
        <v/>
      </c>
      <c r="BB156" s="62" t="str">
        <f t="shared" si="143"/>
        <v/>
      </c>
      <c r="BC156" s="62" t="str">
        <f t="shared" si="144"/>
        <v/>
      </c>
      <c r="BD156" s="62" t="str">
        <f t="shared" si="145"/>
        <v/>
      </c>
      <c r="BE156" s="62" t="str">
        <f t="shared" si="146"/>
        <v/>
      </c>
      <c r="BF156" s="62" t="str">
        <f t="shared" si="147"/>
        <v/>
      </c>
      <c r="BG156" s="62" t="str">
        <f t="shared" si="148"/>
        <v/>
      </c>
      <c r="BH156" s="62" t="str">
        <f t="shared" si="149"/>
        <v/>
      </c>
      <c r="BI156" s="62" t="str">
        <f t="shared" si="150"/>
        <v/>
      </c>
      <c r="BJ156" s="62" t="str">
        <f t="shared" si="151"/>
        <v/>
      </c>
      <c r="BK156" s="62" t="str">
        <f t="shared" si="152"/>
        <v/>
      </c>
      <c r="BL156" s="62" t="str">
        <f t="shared" si="153"/>
        <v/>
      </c>
      <c r="BM156" s="64" t="str">
        <f t="shared" si="154"/>
        <v/>
      </c>
    </row>
    <row r="157" spans="1:65" hidden="1" x14ac:dyDescent="0.2">
      <c r="A157" s="37"/>
      <c r="B157" s="38"/>
      <c r="C157" s="87"/>
      <c r="D157" s="80"/>
      <c r="E157" s="39"/>
      <c r="F157" s="40"/>
      <c r="G157" s="73">
        <f>IF(AND((F157+E157)&lt;Startår,(F157+E157)&gt;100),Startår,F157+E157)</f>
        <v>0</v>
      </c>
      <c r="H157" s="41"/>
      <c r="I157" s="41"/>
      <c r="J157" s="71"/>
      <c r="K157" s="76"/>
      <c r="L157" s="41"/>
      <c r="M157" s="41"/>
      <c r="O157" s="61" t="str">
        <f t="shared" si="104"/>
        <v/>
      </c>
      <c r="P157" s="62" t="str">
        <f t="shared" si="105"/>
        <v/>
      </c>
      <c r="Q157" s="62" t="str">
        <f t="shared" si="106"/>
        <v/>
      </c>
      <c r="R157" s="62" t="str">
        <f t="shared" si="107"/>
        <v/>
      </c>
      <c r="S157" s="62" t="str">
        <f t="shared" si="108"/>
        <v/>
      </c>
      <c r="T157" s="62" t="str">
        <f t="shared" si="109"/>
        <v/>
      </c>
      <c r="U157" s="62" t="str">
        <f t="shared" si="110"/>
        <v/>
      </c>
      <c r="V157" s="62" t="str">
        <f t="shared" si="111"/>
        <v/>
      </c>
      <c r="W157" s="62" t="str">
        <f t="shared" si="112"/>
        <v/>
      </c>
      <c r="X157" s="62" t="str">
        <f t="shared" si="113"/>
        <v/>
      </c>
      <c r="Y157" s="62" t="str">
        <f t="shared" si="114"/>
        <v/>
      </c>
      <c r="Z157" s="62" t="str">
        <f t="shared" si="115"/>
        <v/>
      </c>
      <c r="AA157" s="62" t="str">
        <f t="shared" si="116"/>
        <v/>
      </c>
      <c r="AB157" s="62" t="str">
        <f t="shared" si="117"/>
        <v/>
      </c>
      <c r="AC157" s="62" t="str">
        <f t="shared" si="118"/>
        <v/>
      </c>
      <c r="AD157" s="62" t="str">
        <f t="shared" si="119"/>
        <v/>
      </c>
      <c r="AE157" s="62" t="str">
        <f t="shared" si="120"/>
        <v/>
      </c>
      <c r="AF157" s="62" t="str">
        <f t="shared" si="121"/>
        <v/>
      </c>
      <c r="AG157" s="62" t="str">
        <f t="shared" si="122"/>
        <v/>
      </c>
      <c r="AH157" s="62" t="str">
        <f t="shared" si="123"/>
        <v/>
      </c>
      <c r="AI157" s="62" t="str">
        <f t="shared" si="124"/>
        <v/>
      </c>
      <c r="AJ157" s="63" t="str">
        <f t="shared" si="125"/>
        <v/>
      </c>
      <c r="AK157" s="62" t="str">
        <f t="shared" si="126"/>
        <v/>
      </c>
      <c r="AL157" s="62" t="str">
        <f t="shared" si="127"/>
        <v/>
      </c>
      <c r="AM157" s="62" t="str">
        <f t="shared" si="128"/>
        <v/>
      </c>
      <c r="AN157" s="63" t="str">
        <f t="shared" si="129"/>
        <v/>
      </c>
      <c r="AO157" s="62" t="str">
        <f t="shared" si="130"/>
        <v/>
      </c>
      <c r="AP157" s="62" t="str">
        <f t="shared" si="131"/>
        <v/>
      </c>
      <c r="AQ157" s="62" t="str">
        <f t="shared" si="132"/>
        <v/>
      </c>
      <c r="AR157" s="62" t="str">
        <f t="shared" si="133"/>
        <v/>
      </c>
      <c r="AS157" s="62" t="str">
        <f t="shared" si="134"/>
        <v/>
      </c>
      <c r="AT157" s="62" t="str">
        <f t="shared" si="135"/>
        <v/>
      </c>
      <c r="AU157" s="62" t="str">
        <f t="shared" si="136"/>
        <v/>
      </c>
      <c r="AV157" s="62" t="str">
        <f t="shared" si="137"/>
        <v/>
      </c>
      <c r="AW157" s="62" t="str">
        <f t="shared" si="138"/>
        <v/>
      </c>
      <c r="AX157" s="62" t="str">
        <f t="shared" si="139"/>
        <v/>
      </c>
      <c r="AY157" s="62" t="str">
        <f t="shared" si="140"/>
        <v/>
      </c>
      <c r="AZ157" s="62" t="str">
        <f t="shared" si="141"/>
        <v/>
      </c>
      <c r="BA157" s="62" t="str">
        <f t="shared" si="142"/>
        <v/>
      </c>
      <c r="BB157" s="62" t="str">
        <f t="shared" si="143"/>
        <v/>
      </c>
      <c r="BC157" s="62" t="str">
        <f t="shared" si="144"/>
        <v/>
      </c>
      <c r="BD157" s="62" t="str">
        <f t="shared" si="145"/>
        <v/>
      </c>
      <c r="BE157" s="62" t="str">
        <f t="shared" si="146"/>
        <v/>
      </c>
      <c r="BF157" s="62" t="str">
        <f t="shared" si="147"/>
        <v/>
      </c>
      <c r="BG157" s="62" t="str">
        <f t="shared" si="148"/>
        <v/>
      </c>
      <c r="BH157" s="62" t="str">
        <f t="shared" si="149"/>
        <v/>
      </c>
      <c r="BI157" s="62" t="str">
        <f t="shared" si="150"/>
        <v/>
      </c>
      <c r="BJ157" s="62" t="str">
        <f t="shared" si="151"/>
        <v/>
      </c>
      <c r="BK157" s="62" t="str">
        <f t="shared" si="152"/>
        <v/>
      </c>
      <c r="BL157" s="62" t="str">
        <f t="shared" si="153"/>
        <v/>
      </c>
      <c r="BM157" s="64" t="str">
        <f t="shared" si="154"/>
        <v/>
      </c>
    </row>
    <row r="158" spans="1:65" hidden="1" x14ac:dyDescent="0.2">
      <c r="A158" s="37"/>
      <c r="B158" s="38"/>
      <c r="C158" s="87"/>
      <c r="D158" s="80"/>
      <c r="E158" s="39"/>
      <c r="F158" s="40"/>
      <c r="G158" s="73">
        <f>IF(AND((F158+E158)&lt;Startår,(F158+E158)&gt;100),Startår,F158+E158)</f>
        <v>0</v>
      </c>
      <c r="H158" s="41"/>
      <c r="I158" s="41"/>
      <c r="J158" s="71"/>
      <c r="K158" s="76"/>
      <c r="L158" s="41"/>
      <c r="M158" s="41"/>
      <c r="O158" s="61" t="str">
        <f t="shared" si="104"/>
        <v/>
      </c>
      <c r="P158" s="62" t="str">
        <f t="shared" si="105"/>
        <v/>
      </c>
      <c r="Q158" s="62" t="str">
        <f t="shared" si="106"/>
        <v/>
      </c>
      <c r="R158" s="62" t="str">
        <f t="shared" si="107"/>
        <v/>
      </c>
      <c r="S158" s="62" t="str">
        <f t="shared" si="108"/>
        <v/>
      </c>
      <c r="T158" s="62" t="str">
        <f t="shared" si="109"/>
        <v/>
      </c>
      <c r="U158" s="62" t="str">
        <f t="shared" si="110"/>
        <v/>
      </c>
      <c r="V158" s="62" t="str">
        <f t="shared" si="111"/>
        <v/>
      </c>
      <c r="W158" s="62" t="str">
        <f t="shared" si="112"/>
        <v/>
      </c>
      <c r="X158" s="62" t="str">
        <f t="shared" si="113"/>
        <v/>
      </c>
      <c r="Y158" s="62" t="str">
        <f t="shared" si="114"/>
        <v/>
      </c>
      <c r="Z158" s="62" t="str">
        <f t="shared" si="115"/>
        <v/>
      </c>
      <c r="AA158" s="62" t="str">
        <f t="shared" si="116"/>
        <v/>
      </c>
      <c r="AB158" s="62" t="str">
        <f t="shared" si="117"/>
        <v/>
      </c>
      <c r="AC158" s="62" t="str">
        <f t="shared" si="118"/>
        <v/>
      </c>
      <c r="AD158" s="62" t="str">
        <f t="shared" si="119"/>
        <v/>
      </c>
      <c r="AE158" s="62" t="str">
        <f t="shared" si="120"/>
        <v/>
      </c>
      <c r="AF158" s="62" t="str">
        <f t="shared" si="121"/>
        <v/>
      </c>
      <c r="AG158" s="62" t="str">
        <f t="shared" si="122"/>
        <v/>
      </c>
      <c r="AH158" s="62" t="str">
        <f t="shared" si="123"/>
        <v/>
      </c>
      <c r="AI158" s="62" t="str">
        <f t="shared" si="124"/>
        <v/>
      </c>
      <c r="AJ158" s="63" t="str">
        <f t="shared" si="125"/>
        <v/>
      </c>
      <c r="AK158" s="62" t="str">
        <f t="shared" si="126"/>
        <v/>
      </c>
      <c r="AL158" s="62" t="str">
        <f t="shared" si="127"/>
        <v/>
      </c>
      <c r="AM158" s="62" t="str">
        <f t="shared" si="128"/>
        <v/>
      </c>
      <c r="AN158" s="63" t="str">
        <f t="shared" si="129"/>
        <v/>
      </c>
      <c r="AO158" s="62" t="str">
        <f t="shared" si="130"/>
        <v/>
      </c>
      <c r="AP158" s="62" t="str">
        <f t="shared" si="131"/>
        <v/>
      </c>
      <c r="AQ158" s="62" t="str">
        <f t="shared" si="132"/>
        <v/>
      </c>
      <c r="AR158" s="62" t="str">
        <f t="shared" si="133"/>
        <v/>
      </c>
      <c r="AS158" s="62" t="str">
        <f t="shared" si="134"/>
        <v/>
      </c>
      <c r="AT158" s="62" t="str">
        <f t="shared" si="135"/>
        <v/>
      </c>
      <c r="AU158" s="62" t="str">
        <f t="shared" si="136"/>
        <v/>
      </c>
      <c r="AV158" s="62" t="str">
        <f t="shared" si="137"/>
        <v/>
      </c>
      <c r="AW158" s="62" t="str">
        <f t="shared" si="138"/>
        <v/>
      </c>
      <c r="AX158" s="62" t="str">
        <f t="shared" si="139"/>
        <v/>
      </c>
      <c r="AY158" s="62" t="str">
        <f t="shared" si="140"/>
        <v/>
      </c>
      <c r="AZ158" s="62" t="str">
        <f t="shared" si="141"/>
        <v/>
      </c>
      <c r="BA158" s="62" t="str">
        <f t="shared" si="142"/>
        <v/>
      </c>
      <c r="BB158" s="62" t="str">
        <f t="shared" si="143"/>
        <v/>
      </c>
      <c r="BC158" s="62" t="str">
        <f t="shared" si="144"/>
        <v/>
      </c>
      <c r="BD158" s="62" t="str">
        <f t="shared" si="145"/>
        <v/>
      </c>
      <c r="BE158" s="62" t="str">
        <f t="shared" si="146"/>
        <v/>
      </c>
      <c r="BF158" s="62" t="str">
        <f t="shared" si="147"/>
        <v/>
      </c>
      <c r="BG158" s="62" t="str">
        <f t="shared" si="148"/>
        <v/>
      </c>
      <c r="BH158" s="62" t="str">
        <f t="shared" si="149"/>
        <v/>
      </c>
      <c r="BI158" s="62" t="str">
        <f t="shared" si="150"/>
        <v/>
      </c>
      <c r="BJ158" s="62" t="str">
        <f t="shared" si="151"/>
        <v/>
      </c>
      <c r="BK158" s="62" t="str">
        <f t="shared" si="152"/>
        <v/>
      </c>
      <c r="BL158" s="62" t="str">
        <f t="shared" si="153"/>
        <v/>
      </c>
      <c r="BM158" s="64" t="str">
        <f t="shared" si="154"/>
        <v/>
      </c>
    </row>
    <row r="159" spans="1:65" x14ac:dyDescent="0.2">
      <c r="A159" s="21" t="s">
        <v>122</v>
      </c>
      <c r="B159" s="42"/>
      <c r="C159" s="86"/>
      <c r="D159" s="81"/>
      <c r="E159" s="43"/>
      <c r="F159" s="44"/>
      <c r="G159" s="70"/>
      <c r="H159" s="25"/>
      <c r="I159" s="25"/>
      <c r="J159" s="70"/>
      <c r="K159" s="75"/>
      <c r="L159" s="25"/>
      <c r="M159" s="25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</row>
    <row r="160" spans="1:65" x14ac:dyDescent="0.2">
      <c r="A160" s="37"/>
      <c r="B160" s="38" t="s">
        <v>123</v>
      </c>
      <c r="C160" s="87" t="s">
        <v>124</v>
      </c>
      <c r="D160" s="80" t="s">
        <v>124</v>
      </c>
      <c r="E160" s="46">
        <v>10</v>
      </c>
      <c r="F160" s="47">
        <v>2023</v>
      </c>
      <c r="G160" s="102">
        <f>IF(AND((F160+E160)&lt;Startår,(F160+E160)&gt;100),Startår,F160+E160)</f>
        <v>2033</v>
      </c>
      <c r="H160" s="97" t="s">
        <v>20</v>
      </c>
      <c r="I160" s="97"/>
      <c r="J160" s="98" t="s">
        <v>129</v>
      </c>
      <c r="K160" s="99" t="s">
        <v>498</v>
      </c>
      <c r="L160" s="97">
        <f>0.3*500*BL177/1000</f>
        <v>28.2</v>
      </c>
      <c r="M160" s="97"/>
      <c r="O160" s="61" t="str">
        <f t="shared" si="104"/>
        <v/>
      </c>
      <c r="P160" s="62" t="str">
        <f t="shared" si="105"/>
        <v/>
      </c>
      <c r="Q160" s="62" t="str">
        <f t="shared" si="106"/>
        <v/>
      </c>
      <c r="R160" s="62" t="str">
        <f t="shared" si="107"/>
        <v/>
      </c>
      <c r="S160" s="62" t="str">
        <f t="shared" si="108"/>
        <v/>
      </c>
      <c r="T160" s="62" t="str">
        <f t="shared" si="109"/>
        <v/>
      </c>
      <c r="U160" s="62" t="str">
        <f t="shared" si="110"/>
        <v/>
      </c>
      <c r="V160" s="62" t="str">
        <f t="shared" si="111"/>
        <v/>
      </c>
      <c r="W160" s="62" t="str">
        <f t="shared" si="112"/>
        <v/>
      </c>
      <c r="X160" s="62">
        <f t="shared" si="113"/>
        <v>28.2</v>
      </c>
      <c r="Y160" s="62" t="str">
        <f t="shared" si="114"/>
        <v/>
      </c>
      <c r="Z160" s="62" t="str">
        <f t="shared" si="115"/>
        <v/>
      </c>
      <c r="AA160" s="62" t="str">
        <f t="shared" si="116"/>
        <v/>
      </c>
      <c r="AB160" s="62" t="str">
        <f t="shared" si="117"/>
        <v/>
      </c>
      <c r="AC160" s="62" t="str">
        <f t="shared" si="118"/>
        <v/>
      </c>
      <c r="AD160" s="62" t="str">
        <f t="shared" si="119"/>
        <v/>
      </c>
      <c r="AE160" s="62" t="str">
        <f t="shared" si="120"/>
        <v/>
      </c>
      <c r="AF160" s="62" t="str">
        <f t="shared" si="121"/>
        <v/>
      </c>
      <c r="AG160" s="62" t="str">
        <f t="shared" si="122"/>
        <v/>
      </c>
      <c r="AH160" s="62">
        <f t="shared" si="123"/>
        <v>28.2</v>
      </c>
      <c r="AI160" s="62" t="str">
        <f t="shared" si="124"/>
        <v/>
      </c>
      <c r="AJ160" s="63" t="str">
        <f t="shared" si="125"/>
        <v/>
      </c>
      <c r="AK160" s="62" t="str">
        <f t="shared" si="126"/>
        <v/>
      </c>
      <c r="AL160" s="62" t="str">
        <f t="shared" si="127"/>
        <v/>
      </c>
      <c r="AM160" s="62" t="str">
        <f t="shared" si="128"/>
        <v/>
      </c>
      <c r="AN160" s="63" t="str">
        <f t="shared" si="129"/>
        <v/>
      </c>
      <c r="AO160" s="62" t="str">
        <f t="shared" si="130"/>
        <v/>
      </c>
      <c r="AP160" s="62" t="str">
        <f t="shared" si="131"/>
        <v/>
      </c>
      <c r="AQ160" s="62" t="str">
        <f t="shared" si="132"/>
        <v/>
      </c>
      <c r="AR160" s="62">
        <f t="shared" si="133"/>
        <v>28.2</v>
      </c>
      <c r="AS160" s="62" t="str">
        <f t="shared" si="134"/>
        <v/>
      </c>
      <c r="AT160" s="62" t="str">
        <f t="shared" si="135"/>
        <v/>
      </c>
      <c r="AU160" s="62" t="str">
        <f t="shared" si="136"/>
        <v/>
      </c>
      <c r="AV160" s="62" t="str">
        <f t="shared" si="137"/>
        <v/>
      </c>
      <c r="AW160" s="62" t="str">
        <f t="shared" si="138"/>
        <v/>
      </c>
      <c r="AX160" s="62" t="str">
        <f t="shared" si="139"/>
        <v/>
      </c>
      <c r="AY160" s="62" t="str">
        <f t="shared" si="140"/>
        <v/>
      </c>
      <c r="AZ160" s="62" t="str">
        <f t="shared" si="141"/>
        <v/>
      </c>
      <c r="BA160" s="62" t="str">
        <f t="shared" si="142"/>
        <v/>
      </c>
      <c r="BB160" s="62">
        <f t="shared" si="143"/>
        <v>28.2</v>
      </c>
      <c r="BC160" s="62" t="str">
        <f t="shared" si="144"/>
        <v/>
      </c>
      <c r="BD160" s="62" t="str">
        <f t="shared" si="145"/>
        <v/>
      </c>
      <c r="BE160" s="62" t="str">
        <f t="shared" si="146"/>
        <v/>
      </c>
      <c r="BF160" s="62" t="str">
        <f t="shared" si="147"/>
        <v/>
      </c>
      <c r="BG160" s="62" t="str">
        <f t="shared" si="148"/>
        <v/>
      </c>
      <c r="BH160" s="62" t="str">
        <f t="shared" si="149"/>
        <v/>
      </c>
      <c r="BI160" s="62" t="str">
        <f t="shared" si="150"/>
        <v/>
      </c>
      <c r="BJ160" s="62" t="str">
        <f t="shared" si="151"/>
        <v/>
      </c>
      <c r="BK160" s="62" t="str">
        <f t="shared" si="152"/>
        <v/>
      </c>
      <c r="BL160" s="62">
        <f t="shared" si="153"/>
        <v>28.2</v>
      </c>
      <c r="BM160" s="64" t="str">
        <f t="shared" si="154"/>
        <v/>
      </c>
    </row>
    <row r="161" spans="1:65" hidden="1" x14ac:dyDescent="0.2">
      <c r="A161" s="37"/>
      <c r="B161" s="38"/>
      <c r="C161" s="87"/>
      <c r="D161" s="80"/>
      <c r="E161" s="46"/>
      <c r="F161" s="47"/>
      <c r="G161" s="73">
        <f>IF(AND((F161+E161)&lt;Startår,(F161+E161)&gt;100),Startår,F161+E161)</f>
        <v>0</v>
      </c>
      <c r="H161" s="41"/>
      <c r="I161" s="41"/>
      <c r="J161" s="71"/>
      <c r="K161" s="76"/>
      <c r="L161" s="41"/>
      <c r="M161" s="41"/>
      <c r="O161" s="61" t="str">
        <f t="shared" si="104"/>
        <v/>
      </c>
      <c r="P161" s="62" t="str">
        <f t="shared" si="105"/>
        <v/>
      </c>
      <c r="Q161" s="62" t="str">
        <f t="shared" si="106"/>
        <v/>
      </c>
      <c r="R161" s="62" t="str">
        <f t="shared" si="107"/>
        <v/>
      </c>
      <c r="S161" s="62" t="str">
        <f t="shared" si="108"/>
        <v/>
      </c>
      <c r="T161" s="62" t="str">
        <f t="shared" si="109"/>
        <v/>
      </c>
      <c r="U161" s="62" t="str">
        <f t="shared" si="110"/>
        <v/>
      </c>
      <c r="V161" s="62" t="str">
        <f t="shared" si="111"/>
        <v/>
      </c>
      <c r="W161" s="62" t="str">
        <f t="shared" si="112"/>
        <v/>
      </c>
      <c r="X161" s="62" t="str">
        <f t="shared" si="113"/>
        <v/>
      </c>
      <c r="Y161" s="62" t="str">
        <f t="shared" si="114"/>
        <v/>
      </c>
      <c r="Z161" s="62" t="str">
        <f t="shared" si="115"/>
        <v/>
      </c>
      <c r="AA161" s="62" t="str">
        <f t="shared" si="116"/>
        <v/>
      </c>
      <c r="AB161" s="62" t="str">
        <f t="shared" si="117"/>
        <v/>
      </c>
      <c r="AC161" s="62" t="str">
        <f t="shared" si="118"/>
        <v/>
      </c>
      <c r="AD161" s="62" t="str">
        <f t="shared" si="119"/>
        <v/>
      </c>
      <c r="AE161" s="62" t="str">
        <f t="shared" si="120"/>
        <v/>
      </c>
      <c r="AF161" s="62" t="str">
        <f t="shared" si="121"/>
        <v/>
      </c>
      <c r="AG161" s="62" t="str">
        <f t="shared" si="122"/>
        <v/>
      </c>
      <c r="AH161" s="62" t="str">
        <f t="shared" si="123"/>
        <v/>
      </c>
      <c r="AI161" s="62" t="str">
        <f t="shared" si="124"/>
        <v/>
      </c>
      <c r="AJ161" s="63" t="str">
        <f t="shared" si="125"/>
        <v/>
      </c>
      <c r="AK161" s="62" t="str">
        <f t="shared" si="126"/>
        <v/>
      </c>
      <c r="AL161" s="62" t="str">
        <f t="shared" si="127"/>
        <v/>
      </c>
      <c r="AM161" s="62" t="str">
        <f t="shared" si="128"/>
        <v/>
      </c>
      <c r="AN161" s="63" t="str">
        <f t="shared" si="129"/>
        <v/>
      </c>
      <c r="AO161" s="62" t="str">
        <f t="shared" si="130"/>
        <v/>
      </c>
      <c r="AP161" s="62" t="str">
        <f t="shared" si="131"/>
        <v/>
      </c>
      <c r="AQ161" s="62" t="str">
        <f t="shared" si="132"/>
        <v/>
      </c>
      <c r="AR161" s="62" t="str">
        <f t="shared" si="133"/>
        <v/>
      </c>
      <c r="AS161" s="62" t="str">
        <f t="shared" si="134"/>
        <v/>
      </c>
      <c r="AT161" s="62" t="str">
        <f t="shared" si="135"/>
        <v/>
      </c>
      <c r="AU161" s="62" t="str">
        <f t="shared" si="136"/>
        <v/>
      </c>
      <c r="AV161" s="62" t="str">
        <f t="shared" si="137"/>
        <v/>
      </c>
      <c r="AW161" s="62" t="str">
        <f t="shared" si="138"/>
        <v/>
      </c>
      <c r="AX161" s="62" t="str">
        <f t="shared" si="139"/>
        <v/>
      </c>
      <c r="AY161" s="62" t="str">
        <f t="shared" si="140"/>
        <v/>
      </c>
      <c r="AZ161" s="62" t="str">
        <f t="shared" si="141"/>
        <v/>
      </c>
      <c r="BA161" s="62" t="str">
        <f t="shared" si="142"/>
        <v/>
      </c>
      <c r="BB161" s="62" t="str">
        <f t="shared" si="143"/>
        <v/>
      </c>
      <c r="BC161" s="62" t="str">
        <f t="shared" si="144"/>
        <v/>
      </c>
      <c r="BD161" s="62" t="str">
        <f t="shared" si="145"/>
        <v/>
      </c>
      <c r="BE161" s="62" t="str">
        <f t="shared" si="146"/>
        <v/>
      </c>
      <c r="BF161" s="62" t="str">
        <f t="shared" si="147"/>
        <v/>
      </c>
      <c r="BG161" s="62" t="str">
        <f t="shared" si="148"/>
        <v/>
      </c>
      <c r="BH161" s="62" t="str">
        <f t="shared" si="149"/>
        <v/>
      </c>
      <c r="BI161" s="62" t="str">
        <f t="shared" si="150"/>
        <v/>
      </c>
      <c r="BJ161" s="62" t="str">
        <f t="shared" si="151"/>
        <v/>
      </c>
      <c r="BK161" s="62" t="str">
        <f t="shared" si="152"/>
        <v/>
      </c>
      <c r="BL161" s="62" t="str">
        <f t="shared" si="153"/>
        <v/>
      </c>
      <c r="BM161" s="64" t="str">
        <f t="shared" si="154"/>
        <v/>
      </c>
    </row>
    <row r="162" spans="1:65" hidden="1" x14ac:dyDescent="0.2">
      <c r="A162" s="37"/>
      <c r="B162" s="38"/>
      <c r="C162" s="87"/>
      <c r="D162" s="80"/>
      <c r="E162" s="46"/>
      <c r="F162" s="47"/>
      <c r="G162" s="73">
        <f>IF(AND((F162+E162)&lt;Startår,(F162+E162)&gt;100),Startår,F162+E162)</f>
        <v>0</v>
      </c>
      <c r="H162" s="41"/>
      <c r="I162" s="41"/>
      <c r="J162" s="71"/>
      <c r="K162" s="76"/>
      <c r="L162" s="41"/>
      <c r="M162" s="41"/>
      <c r="O162" s="61" t="str">
        <f t="shared" si="104"/>
        <v/>
      </c>
      <c r="P162" s="62" t="str">
        <f t="shared" si="105"/>
        <v/>
      </c>
      <c r="Q162" s="62" t="str">
        <f t="shared" si="106"/>
        <v/>
      </c>
      <c r="R162" s="62" t="str">
        <f t="shared" si="107"/>
        <v/>
      </c>
      <c r="S162" s="62" t="str">
        <f t="shared" si="108"/>
        <v/>
      </c>
      <c r="T162" s="62" t="str">
        <f t="shared" si="109"/>
        <v/>
      </c>
      <c r="U162" s="62" t="str">
        <f t="shared" si="110"/>
        <v/>
      </c>
      <c r="V162" s="62" t="str">
        <f t="shared" si="111"/>
        <v/>
      </c>
      <c r="W162" s="62" t="str">
        <f t="shared" si="112"/>
        <v/>
      </c>
      <c r="X162" s="62" t="str">
        <f t="shared" si="113"/>
        <v/>
      </c>
      <c r="Y162" s="62" t="str">
        <f t="shared" si="114"/>
        <v/>
      </c>
      <c r="Z162" s="62" t="str">
        <f t="shared" si="115"/>
        <v/>
      </c>
      <c r="AA162" s="62" t="str">
        <f t="shared" si="116"/>
        <v/>
      </c>
      <c r="AB162" s="62" t="str">
        <f t="shared" si="117"/>
        <v/>
      </c>
      <c r="AC162" s="62" t="str">
        <f t="shared" si="118"/>
        <v/>
      </c>
      <c r="AD162" s="62" t="str">
        <f t="shared" si="119"/>
        <v/>
      </c>
      <c r="AE162" s="62" t="str">
        <f t="shared" si="120"/>
        <v/>
      </c>
      <c r="AF162" s="62" t="str">
        <f t="shared" si="121"/>
        <v/>
      </c>
      <c r="AG162" s="62" t="str">
        <f t="shared" si="122"/>
        <v/>
      </c>
      <c r="AH162" s="62" t="str">
        <f t="shared" si="123"/>
        <v/>
      </c>
      <c r="AI162" s="62" t="str">
        <f t="shared" si="124"/>
        <v/>
      </c>
      <c r="AJ162" s="63" t="str">
        <f t="shared" si="125"/>
        <v/>
      </c>
      <c r="AK162" s="62" t="str">
        <f t="shared" si="126"/>
        <v/>
      </c>
      <c r="AL162" s="62" t="str">
        <f t="shared" si="127"/>
        <v/>
      </c>
      <c r="AM162" s="62" t="str">
        <f t="shared" si="128"/>
        <v/>
      </c>
      <c r="AN162" s="63" t="str">
        <f t="shared" si="129"/>
        <v/>
      </c>
      <c r="AO162" s="62" t="str">
        <f t="shared" si="130"/>
        <v/>
      </c>
      <c r="AP162" s="62" t="str">
        <f t="shared" si="131"/>
        <v/>
      </c>
      <c r="AQ162" s="62" t="str">
        <f t="shared" si="132"/>
        <v/>
      </c>
      <c r="AR162" s="62" t="str">
        <f t="shared" si="133"/>
        <v/>
      </c>
      <c r="AS162" s="62" t="str">
        <f t="shared" si="134"/>
        <v/>
      </c>
      <c r="AT162" s="62" t="str">
        <f t="shared" si="135"/>
        <v/>
      </c>
      <c r="AU162" s="62" t="str">
        <f t="shared" si="136"/>
        <v/>
      </c>
      <c r="AV162" s="62" t="str">
        <f t="shared" si="137"/>
        <v/>
      </c>
      <c r="AW162" s="62" t="str">
        <f t="shared" si="138"/>
        <v/>
      </c>
      <c r="AX162" s="62" t="str">
        <f t="shared" si="139"/>
        <v/>
      </c>
      <c r="AY162" s="62" t="str">
        <f t="shared" si="140"/>
        <v/>
      </c>
      <c r="AZ162" s="62" t="str">
        <f t="shared" si="141"/>
        <v/>
      </c>
      <c r="BA162" s="62" t="str">
        <f t="shared" si="142"/>
        <v/>
      </c>
      <c r="BB162" s="62" t="str">
        <f t="shared" si="143"/>
        <v/>
      </c>
      <c r="BC162" s="62" t="str">
        <f t="shared" si="144"/>
        <v/>
      </c>
      <c r="BD162" s="62" t="str">
        <f t="shared" si="145"/>
        <v/>
      </c>
      <c r="BE162" s="62" t="str">
        <f t="shared" si="146"/>
        <v/>
      </c>
      <c r="BF162" s="62" t="str">
        <f t="shared" si="147"/>
        <v/>
      </c>
      <c r="BG162" s="62" t="str">
        <f t="shared" si="148"/>
        <v/>
      </c>
      <c r="BH162" s="62" t="str">
        <f t="shared" si="149"/>
        <v/>
      </c>
      <c r="BI162" s="62" t="str">
        <f t="shared" si="150"/>
        <v/>
      </c>
      <c r="BJ162" s="62" t="str">
        <f t="shared" si="151"/>
        <v/>
      </c>
      <c r="BK162" s="62" t="str">
        <f t="shared" si="152"/>
        <v/>
      </c>
      <c r="BL162" s="62" t="str">
        <f t="shared" si="153"/>
        <v/>
      </c>
      <c r="BM162" s="64" t="str">
        <f t="shared" si="154"/>
        <v/>
      </c>
    </row>
    <row r="163" spans="1:65" hidden="1" x14ac:dyDescent="0.2">
      <c r="A163" s="37"/>
      <c r="B163" s="38"/>
      <c r="C163" s="87"/>
      <c r="D163" s="80"/>
      <c r="E163" s="46"/>
      <c r="F163" s="47"/>
      <c r="G163" s="73">
        <f>IF(AND((F163+E163)&lt;Startår,(F163+E163)&gt;100),Startår,F163+E163)</f>
        <v>0</v>
      </c>
      <c r="H163" s="41"/>
      <c r="I163" s="41"/>
      <c r="J163" s="71"/>
      <c r="K163" s="76"/>
      <c r="L163" s="41"/>
      <c r="M163" s="41"/>
      <c r="O163" s="61" t="str">
        <f t="shared" si="104"/>
        <v/>
      </c>
      <c r="P163" s="62" t="str">
        <f t="shared" si="105"/>
        <v/>
      </c>
      <c r="Q163" s="62" t="str">
        <f t="shared" si="106"/>
        <v/>
      </c>
      <c r="R163" s="62" t="str">
        <f t="shared" si="107"/>
        <v/>
      </c>
      <c r="S163" s="62" t="str">
        <f t="shared" si="108"/>
        <v/>
      </c>
      <c r="T163" s="62" t="str">
        <f t="shared" si="109"/>
        <v/>
      </c>
      <c r="U163" s="62" t="str">
        <f t="shared" si="110"/>
        <v/>
      </c>
      <c r="V163" s="62" t="str">
        <f t="shared" si="111"/>
        <v/>
      </c>
      <c r="W163" s="62" t="str">
        <f t="shared" si="112"/>
        <v/>
      </c>
      <c r="X163" s="62" t="str">
        <f t="shared" si="113"/>
        <v/>
      </c>
      <c r="Y163" s="62" t="str">
        <f t="shared" si="114"/>
        <v/>
      </c>
      <c r="Z163" s="62" t="str">
        <f t="shared" si="115"/>
        <v/>
      </c>
      <c r="AA163" s="62" t="str">
        <f t="shared" si="116"/>
        <v/>
      </c>
      <c r="AB163" s="62" t="str">
        <f t="shared" si="117"/>
        <v/>
      </c>
      <c r="AC163" s="62" t="str">
        <f t="shared" si="118"/>
        <v/>
      </c>
      <c r="AD163" s="62" t="str">
        <f t="shared" si="119"/>
        <v/>
      </c>
      <c r="AE163" s="62" t="str">
        <f t="shared" si="120"/>
        <v/>
      </c>
      <c r="AF163" s="62" t="str">
        <f t="shared" si="121"/>
        <v/>
      </c>
      <c r="AG163" s="62" t="str">
        <f t="shared" si="122"/>
        <v/>
      </c>
      <c r="AH163" s="62" t="str">
        <f t="shared" si="123"/>
        <v/>
      </c>
      <c r="AI163" s="62" t="str">
        <f t="shared" si="124"/>
        <v/>
      </c>
      <c r="AJ163" s="63" t="str">
        <f t="shared" si="125"/>
        <v/>
      </c>
      <c r="AK163" s="62" t="str">
        <f t="shared" si="126"/>
        <v/>
      </c>
      <c r="AL163" s="62" t="str">
        <f t="shared" si="127"/>
        <v/>
      </c>
      <c r="AM163" s="62" t="str">
        <f t="shared" si="128"/>
        <v/>
      </c>
      <c r="AN163" s="63" t="str">
        <f t="shared" si="129"/>
        <v/>
      </c>
      <c r="AO163" s="62" t="str">
        <f t="shared" si="130"/>
        <v/>
      </c>
      <c r="AP163" s="62" t="str">
        <f t="shared" si="131"/>
        <v/>
      </c>
      <c r="AQ163" s="62" t="str">
        <f t="shared" si="132"/>
        <v/>
      </c>
      <c r="AR163" s="62" t="str">
        <f t="shared" si="133"/>
        <v/>
      </c>
      <c r="AS163" s="62" t="str">
        <f t="shared" si="134"/>
        <v/>
      </c>
      <c r="AT163" s="62" t="str">
        <f t="shared" si="135"/>
        <v/>
      </c>
      <c r="AU163" s="62" t="str">
        <f t="shared" si="136"/>
        <v/>
      </c>
      <c r="AV163" s="62" t="str">
        <f t="shared" si="137"/>
        <v/>
      </c>
      <c r="AW163" s="62" t="str">
        <f t="shared" si="138"/>
        <v/>
      </c>
      <c r="AX163" s="62" t="str">
        <f t="shared" si="139"/>
        <v/>
      </c>
      <c r="AY163" s="62" t="str">
        <f t="shared" si="140"/>
        <v/>
      </c>
      <c r="AZ163" s="62" t="str">
        <f t="shared" si="141"/>
        <v/>
      </c>
      <c r="BA163" s="62" t="str">
        <f t="shared" si="142"/>
        <v/>
      </c>
      <c r="BB163" s="62" t="str">
        <f t="shared" si="143"/>
        <v/>
      </c>
      <c r="BC163" s="62" t="str">
        <f t="shared" si="144"/>
        <v/>
      </c>
      <c r="BD163" s="62" t="str">
        <f t="shared" si="145"/>
        <v/>
      </c>
      <c r="BE163" s="62" t="str">
        <f t="shared" si="146"/>
        <v/>
      </c>
      <c r="BF163" s="62" t="str">
        <f t="shared" si="147"/>
        <v/>
      </c>
      <c r="BG163" s="62" t="str">
        <f t="shared" si="148"/>
        <v/>
      </c>
      <c r="BH163" s="62" t="str">
        <f t="shared" si="149"/>
        <v/>
      </c>
      <c r="BI163" s="62" t="str">
        <f t="shared" si="150"/>
        <v/>
      </c>
      <c r="BJ163" s="62" t="str">
        <f t="shared" si="151"/>
        <v/>
      </c>
      <c r="BK163" s="62" t="str">
        <f t="shared" si="152"/>
        <v/>
      </c>
      <c r="BL163" s="62" t="str">
        <f t="shared" si="153"/>
        <v/>
      </c>
      <c r="BM163" s="64" t="str">
        <f t="shared" si="154"/>
        <v/>
      </c>
    </row>
    <row r="164" spans="1:65" hidden="1" x14ac:dyDescent="0.2">
      <c r="A164" s="21" t="s">
        <v>40</v>
      </c>
      <c r="B164" s="42"/>
      <c r="C164" s="86"/>
      <c r="D164" s="81"/>
      <c r="E164" s="43"/>
      <c r="F164" s="44"/>
      <c r="G164" s="70"/>
      <c r="H164" s="25"/>
      <c r="I164" s="25"/>
      <c r="J164" s="70"/>
      <c r="K164" s="75"/>
      <c r="L164" s="25"/>
      <c r="M164" s="94"/>
      <c r="N164" s="92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</row>
    <row r="165" spans="1:65" hidden="1" x14ac:dyDescent="0.2">
      <c r="A165" s="37"/>
      <c r="B165" s="38" t="s">
        <v>41</v>
      </c>
      <c r="C165" s="87" t="s">
        <v>515</v>
      </c>
      <c r="D165" s="80" t="s">
        <v>515</v>
      </c>
      <c r="E165" s="39">
        <v>15</v>
      </c>
      <c r="F165" s="40"/>
      <c r="G165" s="73">
        <f t="shared" ref="G165:G172" si="192">IF(AND((F165+E165)&lt;Startår,(F165+E165)&gt;100),Startår,F165+E165)</f>
        <v>15</v>
      </c>
      <c r="H165" s="41" t="s">
        <v>93</v>
      </c>
      <c r="I165" s="41"/>
      <c r="J165" s="71" t="str">
        <f>IF(D165='Övriga speciella lokaler'!A3,"30115",IF(D165='Övriga speciella lokaler'!A4,"30125",IF(D165='Övriga speciella lokaler'!A5,"30135",IF(D165='Övriga speciella lokaler'!A6,"30145",""))))</f>
        <v/>
      </c>
      <c r="K165" s="76" t="str">
        <f>IF(D165='Övriga speciella lokaler'!A3,"700",IF(D165='Övriga speciella lokaler'!A4,"600",IF(D165='Övriga speciella lokaler'!A5,"450",IF(D165='Övriga speciella lokaler'!A6,"390","0"))))</f>
        <v>0</v>
      </c>
      <c r="L165" s="41">
        <f t="shared" ref="L165:L172" si="193">K165*I165/1000</f>
        <v>0</v>
      </c>
      <c r="M165" s="41"/>
      <c r="N165" s="93"/>
      <c r="O165" s="61" t="str">
        <f t="shared" si="104"/>
        <v/>
      </c>
      <c r="P165" s="62" t="str">
        <f t="shared" si="105"/>
        <v/>
      </c>
      <c r="Q165" s="62" t="str">
        <f t="shared" si="106"/>
        <v/>
      </c>
      <c r="R165" s="62" t="str">
        <f t="shared" si="107"/>
        <v/>
      </c>
      <c r="S165" s="62" t="str">
        <f t="shared" si="108"/>
        <v/>
      </c>
      <c r="T165" s="62" t="str">
        <f t="shared" si="109"/>
        <v/>
      </c>
      <c r="U165" s="62" t="str">
        <f t="shared" si="110"/>
        <v/>
      </c>
      <c r="V165" s="62" t="str">
        <f t="shared" si="111"/>
        <v/>
      </c>
      <c r="W165" s="62" t="str">
        <f t="shared" si="112"/>
        <v/>
      </c>
      <c r="X165" s="62" t="str">
        <f t="shared" si="113"/>
        <v/>
      </c>
      <c r="Y165" s="62" t="str">
        <f t="shared" si="114"/>
        <v/>
      </c>
      <c r="Z165" s="62" t="str">
        <f t="shared" si="115"/>
        <v/>
      </c>
      <c r="AA165" s="62" t="str">
        <f t="shared" si="116"/>
        <v/>
      </c>
      <c r="AB165" s="62" t="str">
        <f t="shared" si="117"/>
        <v/>
      </c>
      <c r="AC165" s="62" t="str">
        <f t="shared" si="118"/>
        <v/>
      </c>
      <c r="AD165" s="62" t="str">
        <f t="shared" si="119"/>
        <v/>
      </c>
      <c r="AE165" s="62" t="str">
        <f t="shared" si="120"/>
        <v/>
      </c>
      <c r="AF165" s="62" t="str">
        <f t="shared" si="121"/>
        <v/>
      </c>
      <c r="AG165" s="62" t="str">
        <f t="shared" si="122"/>
        <v/>
      </c>
      <c r="AH165" s="62" t="str">
        <f t="shared" si="123"/>
        <v/>
      </c>
      <c r="AI165" s="62" t="str">
        <f t="shared" si="124"/>
        <v/>
      </c>
      <c r="AJ165" s="63" t="str">
        <f t="shared" si="125"/>
        <v/>
      </c>
      <c r="AK165" s="62" t="str">
        <f t="shared" si="126"/>
        <v/>
      </c>
      <c r="AL165" s="62" t="str">
        <f t="shared" si="127"/>
        <v/>
      </c>
      <c r="AM165" s="62" t="str">
        <f t="shared" si="128"/>
        <v/>
      </c>
      <c r="AN165" s="63" t="str">
        <f t="shared" si="129"/>
        <v/>
      </c>
      <c r="AO165" s="62" t="str">
        <f t="shared" si="130"/>
        <v/>
      </c>
      <c r="AP165" s="62" t="str">
        <f t="shared" si="131"/>
        <v/>
      </c>
      <c r="AQ165" s="62" t="str">
        <f t="shared" si="132"/>
        <v/>
      </c>
      <c r="AR165" s="62" t="str">
        <f t="shared" si="133"/>
        <v/>
      </c>
      <c r="AS165" s="62" t="str">
        <f t="shared" si="134"/>
        <v/>
      </c>
      <c r="AT165" s="62" t="str">
        <f t="shared" si="135"/>
        <v/>
      </c>
      <c r="AU165" s="62" t="str">
        <f t="shared" si="136"/>
        <v/>
      </c>
      <c r="AV165" s="62" t="str">
        <f t="shared" si="137"/>
        <v/>
      </c>
      <c r="AW165" s="62" t="str">
        <f t="shared" si="138"/>
        <v/>
      </c>
      <c r="AX165" s="62" t="str">
        <f t="shared" si="139"/>
        <v/>
      </c>
      <c r="AY165" s="62" t="str">
        <f t="shared" si="140"/>
        <v/>
      </c>
      <c r="AZ165" s="62" t="str">
        <f t="shared" si="141"/>
        <v/>
      </c>
      <c r="BA165" s="62" t="str">
        <f t="shared" si="142"/>
        <v/>
      </c>
      <c r="BB165" s="62" t="str">
        <f t="shared" si="143"/>
        <v/>
      </c>
      <c r="BC165" s="62" t="str">
        <f t="shared" si="144"/>
        <v/>
      </c>
      <c r="BD165" s="62" t="str">
        <f t="shared" si="145"/>
        <v/>
      </c>
      <c r="BE165" s="62" t="str">
        <f t="shared" si="146"/>
        <v/>
      </c>
      <c r="BF165" s="62" t="str">
        <f t="shared" si="147"/>
        <v/>
      </c>
      <c r="BG165" s="62" t="str">
        <f t="shared" si="148"/>
        <v/>
      </c>
      <c r="BH165" s="62" t="str">
        <f t="shared" si="149"/>
        <v/>
      </c>
      <c r="BI165" s="62" t="str">
        <f t="shared" si="150"/>
        <v/>
      </c>
      <c r="BJ165" s="62" t="str">
        <f t="shared" si="151"/>
        <v/>
      </c>
      <c r="BK165" s="62" t="str">
        <f t="shared" si="152"/>
        <v/>
      </c>
      <c r="BL165" s="62" t="str">
        <f t="shared" si="153"/>
        <v/>
      </c>
      <c r="BM165" s="64" t="str">
        <f t="shared" si="154"/>
        <v/>
      </c>
    </row>
    <row r="166" spans="1:65" hidden="1" x14ac:dyDescent="0.2">
      <c r="A166" s="37"/>
      <c r="B166" s="38" t="s">
        <v>41</v>
      </c>
      <c r="C166" s="87" t="s">
        <v>514</v>
      </c>
      <c r="D166" s="80" t="s">
        <v>514</v>
      </c>
      <c r="E166" s="39" t="str">
        <f>IF(D166='Övriga speciella lokaler'!B3,"40",IF(D166='Övriga speciella lokaler'!B4,"40",IF(D166='Övriga speciella lokaler'!B5,"40",IF(D166='Övriga speciella lokaler'!B6,"30",IF(D166='Övriga speciella lokaler'!B7,"50",IF(D166='Övriga speciella lokaler'!B8,"50",IF(D166='Övriga speciella lokaler'!B9,"30",IF(D166='Övriga speciella lokaler'!B10,"30",IF(D166='Övriga speciella lokaler'!B11,"30",IF(D166='Övriga speciella lokaler'!B12,"30",IF(D166='Övriga speciella lokaler'!B13,"30","0")))))))))))</f>
        <v>0</v>
      </c>
      <c r="F166" s="40"/>
      <c r="G166" s="73">
        <f t="shared" si="192"/>
        <v>0</v>
      </c>
      <c r="H166" s="41" t="s">
        <v>93</v>
      </c>
      <c r="I166" s="41"/>
      <c r="J166" s="71" t="str">
        <f>IF(D166='Övriga speciella lokaler'!B3,"31111",IF(D166='Övriga speciella lokaler'!B4,"31221",IF(D166='Övriga speciella lokaler'!B5,"31241",IF(D166='Övriga speciella lokaler'!B6,"31251",IF(D166='Övriga speciella lokaler'!B7,"31261",IF(D166='Övriga speciella lokaler'!B8,"31263",IF(D166='Övriga speciella lokaler'!B9,"31311",IF(D166='Övriga speciella lokaler'!B10,"31321",IF(D166='Övriga speciella lokaler'!B11,"31322",IF(D166='Övriga speciella lokaler'!B12,"31412",IF(D166='Övriga speciella lokaler'!B13,"31611","")))))))))))</f>
        <v/>
      </c>
      <c r="K166" s="76" t="str">
        <f>IF(D166='Övriga speciella lokaler'!B3,"630",IF(D166='Övriga speciella lokaler'!B4,"2100",IF(D166='Övriga speciella lokaler'!B5,"2290",IF(D166='Övriga speciella lokaler'!B6,"1520",IF(D166='Övriga speciella lokaler'!B7,"660",IF(D166='Övriga speciella lokaler'!B8,"1000",IF(D166='Övriga speciella lokaler'!B9,"730",IF(D166='Övriga speciella lokaler'!B10,"1410",IF(D166='Övriga speciella lokaler'!B11,"730",IF(D166='Övriga speciella lokaler'!B12,"480",IF(D166='Övriga speciella lokaler'!B13,"610","0")))))))))))</f>
        <v>0</v>
      </c>
      <c r="L166" s="41">
        <f t="shared" si="193"/>
        <v>0</v>
      </c>
      <c r="M166" s="41"/>
      <c r="O166" s="61" t="str">
        <f t="shared" si="104"/>
        <v/>
      </c>
      <c r="P166" s="62" t="str">
        <f t="shared" si="105"/>
        <v/>
      </c>
      <c r="Q166" s="62" t="str">
        <f t="shared" si="106"/>
        <v/>
      </c>
      <c r="R166" s="62" t="str">
        <f t="shared" si="107"/>
        <v/>
      </c>
      <c r="S166" s="62" t="str">
        <f t="shared" si="108"/>
        <v/>
      </c>
      <c r="T166" s="62" t="str">
        <f t="shared" si="109"/>
        <v/>
      </c>
      <c r="U166" s="62" t="str">
        <f t="shared" si="110"/>
        <v/>
      </c>
      <c r="V166" s="62" t="str">
        <f t="shared" si="111"/>
        <v/>
      </c>
      <c r="W166" s="62" t="str">
        <f t="shared" si="112"/>
        <v/>
      </c>
      <c r="X166" s="62" t="str">
        <f t="shared" si="113"/>
        <v/>
      </c>
      <c r="Y166" s="62" t="str">
        <f t="shared" si="114"/>
        <v/>
      </c>
      <c r="Z166" s="62" t="str">
        <f t="shared" si="115"/>
        <v/>
      </c>
      <c r="AA166" s="62" t="str">
        <f t="shared" si="116"/>
        <v/>
      </c>
      <c r="AB166" s="62" t="str">
        <f t="shared" si="117"/>
        <v/>
      </c>
      <c r="AC166" s="62" t="str">
        <f t="shared" si="118"/>
        <v/>
      </c>
      <c r="AD166" s="62" t="str">
        <f t="shared" si="119"/>
        <v/>
      </c>
      <c r="AE166" s="62" t="str">
        <f t="shared" si="120"/>
        <v/>
      </c>
      <c r="AF166" s="62" t="str">
        <f t="shared" si="121"/>
        <v/>
      </c>
      <c r="AG166" s="62" t="str">
        <f t="shared" si="122"/>
        <v/>
      </c>
      <c r="AH166" s="62" t="str">
        <f t="shared" si="123"/>
        <v/>
      </c>
      <c r="AI166" s="62" t="str">
        <f t="shared" si="124"/>
        <v/>
      </c>
      <c r="AJ166" s="63" t="str">
        <f t="shared" si="125"/>
        <v/>
      </c>
      <c r="AK166" s="62" t="str">
        <f t="shared" si="126"/>
        <v/>
      </c>
      <c r="AL166" s="62" t="str">
        <f t="shared" si="127"/>
        <v/>
      </c>
      <c r="AM166" s="62" t="str">
        <f t="shared" si="128"/>
        <v/>
      </c>
      <c r="AN166" s="63" t="str">
        <f t="shared" si="129"/>
        <v/>
      </c>
      <c r="AO166" s="62" t="str">
        <f t="shared" si="130"/>
        <v/>
      </c>
      <c r="AP166" s="62" t="str">
        <f t="shared" si="131"/>
        <v/>
      </c>
      <c r="AQ166" s="62" t="str">
        <f t="shared" si="132"/>
        <v/>
      </c>
      <c r="AR166" s="62" t="str">
        <f t="shared" si="133"/>
        <v/>
      </c>
      <c r="AS166" s="62" t="str">
        <f t="shared" si="134"/>
        <v/>
      </c>
      <c r="AT166" s="62" t="str">
        <f t="shared" si="135"/>
        <v/>
      </c>
      <c r="AU166" s="62" t="str">
        <f t="shared" si="136"/>
        <v/>
      </c>
      <c r="AV166" s="62" t="str">
        <f t="shared" si="137"/>
        <v/>
      </c>
      <c r="AW166" s="62" t="str">
        <f t="shared" si="138"/>
        <v/>
      </c>
      <c r="AX166" s="62" t="str">
        <f t="shared" si="139"/>
        <v/>
      </c>
      <c r="AY166" s="62" t="str">
        <f t="shared" si="140"/>
        <v/>
      </c>
      <c r="AZ166" s="62" t="str">
        <f t="shared" si="141"/>
        <v/>
      </c>
      <c r="BA166" s="62" t="str">
        <f t="shared" si="142"/>
        <v/>
      </c>
      <c r="BB166" s="62" t="str">
        <f t="shared" si="143"/>
        <v/>
      </c>
      <c r="BC166" s="62" t="str">
        <f t="shared" si="144"/>
        <v/>
      </c>
      <c r="BD166" s="62" t="str">
        <f t="shared" si="145"/>
        <v/>
      </c>
      <c r="BE166" s="62" t="str">
        <f t="shared" si="146"/>
        <v/>
      </c>
      <c r="BF166" s="62" t="str">
        <f t="shared" si="147"/>
        <v/>
      </c>
      <c r="BG166" s="62" t="str">
        <f t="shared" si="148"/>
        <v/>
      </c>
      <c r="BH166" s="62" t="str">
        <f t="shared" si="149"/>
        <v/>
      </c>
      <c r="BI166" s="62" t="str">
        <f t="shared" si="150"/>
        <v/>
      </c>
      <c r="BJ166" s="62" t="str">
        <f t="shared" si="151"/>
        <v/>
      </c>
      <c r="BK166" s="62" t="str">
        <f t="shared" si="152"/>
        <v/>
      </c>
      <c r="BL166" s="62" t="str">
        <f t="shared" si="153"/>
        <v/>
      </c>
      <c r="BM166" s="64" t="str">
        <f t="shared" si="154"/>
        <v/>
      </c>
    </row>
    <row r="167" spans="1:65" hidden="1" x14ac:dyDescent="0.2">
      <c r="A167" s="37"/>
      <c r="B167" s="38"/>
      <c r="C167" s="87"/>
      <c r="D167" s="80"/>
      <c r="E167" s="39"/>
      <c r="F167" s="40"/>
      <c r="G167" s="73">
        <f t="shared" si="192"/>
        <v>0</v>
      </c>
      <c r="H167" s="41"/>
      <c r="I167" s="41"/>
      <c r="J167" s="71"/>
      <c r="K167" s="76"/>
      <c r="L167" s="41">
        <f t="shared" si="193"/>
        <v>0</v>
      </c>
      <c r="M167" s="41"/>
      <c r="O167" s="61" t="str">
        <f t="shared" si="104"/>
        <v/>
      </c>
      <c r="P167" s="62" t="str">
        <f t="shared" si="105"/>
        <v/>
      </c>
      <c r="Q167" s="62" t="str">
        <f t="shared" si="106"/>
        <v/>
      </c>
      <c r="R167" s="62" t="str">
        <f t="shared" si="107"/>
        <v/>
      </c>
      <c r="S167" s="62" t="str">
        <f t="shared" si="108"/>
        <v/>
      </c>
      <c r="T167" s="62" t="str">
        <f t="shared" si="109"/>
        <v/>
      </c>
      <c r="U167" s="62" t="str">
        <f t="shared" si="110"/>
        <v/>
      </c>
      <c r="V167" s="62" t="str">
        <f t="shared" si="111"/>
        <v/>
      </c>
      <c r="W167" s="62" t="str">
        <f t="shared" si="112"/>
        <v/>
      </c>
      <c r="X167" s="62" t="str">
        <f t="shared" si="113"/>
        <v/>
      </c>
      <c r="Y167" s="62" t="str">
        <f t="shared" si="114"/>
        <v/>
      </c>
      <c r="Z167" s="62" t="str">
        <f t="shared" si="115"/>
        <v/>
      </c>
      <c r="AA167" s="62" t="str">
        <f t="shared" si="116"/>
        <v/>
      </c>
      <c r="AB167" s="62" t="str">
        <f t="shared" si="117"/>
        <v/>
      </c>
      <c r="AC167" s="62" t="str">
        <f t="shared" si="118"/>
        <v/>
      </c>
      <c r="AD167" s="62" t="str">
        <f t="shared" si="119"/>
        <v/>
      </c>
      <c r="AE167" s="62" t="str">
        <f t="shared" si="120"/>
        <v/>
      </c>
      <c r="AF167" s="62" t="str">
        <f t="shared" si="121"/>
        <v/>
      </c>
      <c r="AG167" s="62" t="str">
        <f t="shared" si="122"/>
        <v/>
      </c>
      <c r="AH167" s="62" t="str">
        <f t="shared" si="123"/>
        <v/>
      </c>
      <c r="AI167" s="62" t="str">
        <f t="shared" si="124"/>
        <v/>
      </c>
      <c r="AJ167" s="63" t="str">
        <f t="shared" si="125"/>
        <v/>
      </c>
      <c r="AK167" s="62" t="str">
        <f t="shared" si="126"/>
        <v/>
      </c>
      <c r="AL167" s="62" t="str">
        <f t="shared" si="127"/>
        <v/>
      </c>
      <c r="AM167" s="62" t="str">
        <f t="shared" si="128"/>
        <v/>
      </c>
      <c r="AN167" s="63" t="str">
        <f t="shared" si="129"/>
        <v/>
      </c>
      <c r="AO167" s="62" t="str">
        <f t="shared" si="130"/>
        <v/>
      </c>
      <c r="AP167" s="62" t="str">
        <f t="shared" si="131"/>
        <v/>
      </c>
      <c r="AQ167" s="62" t="str">
        <f t="shared" si="132"/>
        <v/>
      </c>
      <c r="AR167" s="62" t="str">
        <f t="shared" si="133"/>
        <v/>
      </c>
      <c r="AS167" s="62" t="str">
        <f t="shared" si="134"/>
        <v/>
      </c>
      <c r="AT167" s="62" t="str">
        <f t="shared" si="135"/>
        <v/>
      </c>
      <c r="AU167" s="62" t="str">
        <f t="shared" si="136"/>
        <v/>
      </c>
      <c r="AV167" s="62" t="str">
        <f t="shared" si="137"/>
        <v/>
      </c>
      <c r="AW167" s="62" t="str">
        <f t="shared" si="138"/>
        <v/>
      </c>
      <c r="AX167" s="62" t="str">
        <f t="shared" si="139"/>
        <v/>
      </c>
      <c r="AY167" s="62" t="str">
        <f t="shared" si="140"/>
        <v/>
      </c>
      <c r="AZ167" s="62" t="str">
        <f t="shared" si="141"/>
        <v/>
      </c>
      <c r="BA167" s="62" t="str">
        <f t="shared" si="142"/>
        <v/>
      </c>
      <c r="BB167" s="62" t="str">
        <f t="shared" si="143"/>
        <v/>
      </c>
      <c r="BC167" s="62" t="str">
        <f t="shared" si="144"/>
        <v/>
      </c>
      <c r="BD167" s="62" t="str">
        <f t="shared" si="145"/>
        <v/>
      </c>
      <c r="BE167" s="62" t="str">
        <f t="shared" si="146"/>
        <v/>
      </c>
      <c r="BF167" s="62" t="str">
        <f t="shared" si="147"/>
        <v/>
      </c>
      <c r="BG167" s="62" t="str">
        <f t="shared" si="148"/>
        <v/>
      </c>
      <c r="BH167" s="62" t="str">
        <f t="shared" si="149"/>
        <v/>
      </c>
      <c r="BI167" s="62" t="str">
        <f t="shared" si="150"/>
        <v/>
      </c>
      <c r="BJ167" s="62" t="str">
        <f t="shared" si="151"/>
        <v/>
      </c>
      <c r="BK167" s="62" t="str">
        <f t="shared" si="152"/>
        <v/>
      </c>
      <c r="BL167" s="62" t="str">
        <f t="shared" si="153"/>
        <v/>
      </c>
      <c r="BM167" s="64" t="str">
        <f t="shared" si="154"/>
        <v/>
      </c>
    </row>
    <row r="168" spans="1:65" hidden="1" x14ac:dyDescent="0.2">
      <c r="A168" s="37"/>
      <c r="B168" s="38"/>
      <c r="C168" s="87"/>
      <c r="D168" s="80"/>
      <c r="E168" s="39"/>
      <c r="F168" s="40"/>
      <c r="G168" s="73">
        <f t="shared" si="192"/>
        <v>0</v>
      </c>
      <c r="H168" s="41"/>
      <c r="I168" s="41"/>
      <c r="J168" s="71"/>
      <c r="K168" s="76"/>
      <c r="L168" s="41">
        <f t="shared" si="193"/>
        <v>0</v>
      </c>
      <c r="M168" s="41"/>
      <c r="O168" s="61" t="str">
        <f t="shared" si="104"/>
        <v/>
      </c>
      <c r="P168" s="62" t="str">
        <f t="shared" si="105"/>
        <v/>
      </c>
      <c r="Q168" s="62" t="str">
        <f t="shared" si="106"/>
        <v/>
      </c>
      <c r="R168" s="62" t="str">
        <f t="shared" si="107"/>
        <v/>
      </c>
      <c r="S168" s="62" t="str">
        <f t="shared" si="108"/>
        <v/>
      </c>
      <c r="T168" s="62" t="str">
        <f t="shared" si="109"/>
        <v/>
      </c>
      <c r="U168" s="62" t="str">
        <f t="shared" si="110"/>
        <v/>
      </c>
      <c r="V168" s="62" t="str">
        <f t="shared" si="111"/>
        <v/>
      </c>
      <c r="W168" s="62" t="str">
        <f t="shared" si="112"/>
        <v/>
      </c>
      <c r="X168" s="62" t="str">
        <f t="shared" si="113"/>
        <v/>
      </c>
      <c r="Y168" s="62" t="str">
        <f t="shared" si="114"/>
        <v/>
      </c>
      <c r="Z168" s="62" t="str">
        <f t="shared" si="115"/>
        <v/>
      </c>
      <c r="AA168" s="62" t="str">
        <f t="shared" si="116"/>
        <v/>
      </c>
      <c r="AB168" s="62" t="str">
        <f t="shared" si="117"/>
        <v/>
      </c>
      <c r="AC168" s="62" t="str">
        <f t="shared" si="118"/>
        <v/>
      </c>
      <c r="AD168" s="62" t="str">
        <f t="shared" si="119"/>
        <v/>
      </c>
      <c r="AE168" s="62" t="str">
        <f t="shared" si="120"/>
        <v/>
      </c>
      <c r="AF168" s="62" t="str">
        <f t="shared" si="121"/>
        <v/>
      </c>
      <c r="AG168" s="62" t="str">
        <f t="shared" si="122"/>
        <v/>
      </c>
      <c r="AH168" s="62" t="str">
        <f t="shared" si="123"/>
        <v/>
      </c>
      <c r="AI168" s="62" t="str">
        <f t="shared" si="124"/>
        <v/>
      </c>
      <c r="AJ168" s="63" t="str">
        <f t="shared" si="125"/>
        <v/>
      </c>
      <c r="AK168" s="62" t="str">
        <f t="shared" si="126"/>
        <v/>
      </c>
      <c r="AL168" s="62" t="str">
        <f t="shared" si="127"/>
        <v/>
      </c>
      <c r="AM168" s="62" t="str">
        <f t="shared" si="128"/>
        <v/>
      </c>
      <c r="AN168" s="63" t="str">
        <f t="shared" si="129"/>
        <v/>
      </c>
      <c r="AO168" s="62" t="str">
        <f t="shared" si="130"/>
        <v/>
      </c>
      <c r="AP168" s="62" t="str">
        <f t="shared" si="131"/>
        <v/>
      </c>
      <c r="AQ168" s="62" t="str">
        <f t="shared" si="132"/>
        <v/>
      </c>
      <c r="AR168" s="62" t="str">
        <f t="shared" si="133"/>
        <v/>
      </c>
      <c r="AS168" s="62" t="str">
        <f t="shared" si="134"/>
        <v/>
      </c>
      <c r="AT168" s="62" t="str">
        <f t="shared" si="135"/>
        <v/>
      </c>
      <c r="AU168" s="62" t="str">
        <f t="shared" si="136"/>
        <v/>
      </c>
      <c r="AV168" s="62" t="str">
        <f t="shared" si="137"/>
        <v/>
      </c>
      <c r="AW168" s="62" t="str">
        <f t="shared" si="138"/>
        <v/>
      </c>
      <c r="AX168" s="62" t="str">
        <f t="shared" si="139"/>
        <v/>
      </c>
      <c r="AY168" s="62" t="str">
        <f t="shared" si="140"/>
        <v/>
      </c>
      <c r="AZ168" s="62" t="str">
        <f t="shared" si="141"/>
        <v/>
      </c>
      <c r="BA168" s="62" t="str">
        <f t="shared" si="142"/>
        <v/>
      </c>
      <c r="BB168" s="62" t="str">
        <f t="shared" si="143"/>
        <v/>
      </c>
      <c r="BC168" s="62" t="str">
        <f t="shared" si="144"/>
        <v/>
      </c>
      <c r="BD168" s="62" t="str">
        <f t="shared" si="145"/>
        <v/>
      </c>
      <c r="BE168" s="62" t="str">
        <f t="shared" si="146"/>
        <v/>
      </c>
      <c r="BF168" s="62" t="str">
        <f t="shared" si="147"/>
        <v/>
      </c>
      <c r="BG168" s="62" t="str">
        <f t="shared" si="148"/>
        <v/>
      </c>
      <c r="BH168" s="62" t="str">
        <f t="shared" si="149"/>
        <v/>
      </c>
      <c r="BI168" s="62" t="str">
        <f t="shared" si="150"/>
        <v/>
      </c>
      <c r="BJ168" s="62" t="str">
        <f t="shared" si="151"/>
        <v/>
      </c>
      <c r="BK168" s="62" t="str">
        <f t="shared" si="152"/>
        <v/>
      </c>
      <c r="BL168" s="62" t="str">
        <f t="shared" si="153"/>
        <v/>
      </c>
      <c r="BM168" s="64" t="str">
        <f t="shared" si="154"/>
        <v/>
      </c>
    </row>
    <row r="169" spans="1:65" hidden="1" x14ac:dyDescent="0.2">
      <c r="A169" s="37"/>
      <c r="B169" s="38"/>
      <c r="C169" s="87"/>
      <c r="D169" s="80"/>
      <c r="E169" s="39"/>
      <c r="F169" s="40"/>
      <c r="G169" s="73">
        <f t="shared" si="192"/>
        <v>0</v>
      </c>
      <c r="H169" s="41"/>
      <c r="I169" s="41"/>
      <c r="J169" s="71"/>
      <c r="K169" s="76"/>
      <c r="L169" s="41">
        <f t="shared" si="193"/>
        <v>0</v>
      </c>
      <c r="M169" s="41"/>
      <c r="O169" s="61" t="str">
        <f t="shared" si="104"/>
        <v/>
      </c>
      <c r="P169" s="62" t="str">
        <f t="shared" si="105"/>
        <v/>
      </c>
      <c r="Q169" s="62" t="str">
        <f t="shared" si="106"/>
        <v/>
      </c>
      <c r="R169" s="62" t="str">
        <f t="shared" si="107"/>
        <v/>
      </c>
      <c r="S169" s="62" t="str">
        <f t="shared" si="108"/>
        <v/>
      </c>
      <c r="T169" s="62" t="str">
        <f t="shared" si="109"/>
        <v/>
      </c>
      <c r="U169" s="62" t="str">
        <f t="shared" si="110"/>
        <v/>
      </c>
      <c r="V169" s="62" t="str">
        <f t="shared" si="111"/>
        <v/>
      </c>
      <c r="W169" s="62" t="str">
        <f t="shared" si="112"/>
        <v/>
      </c>
      <c r="X169" s="62" t="str">
        <f t="shared" si="113"/>
        <v/>
      </c>
      <c r="Y169" s="62" t="str">
        <f t="shared" si="114"/>
        <v/>
      </c>
      <c r="Z169" s="62" t="str">
        <f t="shared" si="115"/>
        <v/>
      </c>
      <c r="AA169" s="62" t="str">
        <f t="shared" si="116"/>
        <v/>
      </c>
      <c r="AB169" s="62" t="str">
        <f t="shared" si="117"/>
        <v/>
      </c>
      <c r="AC169" s="62" t="str">
        <f t="shared" si="118"/>
        <v/>
      </c>
      <c r="AD169" s="62" t="str">
        <f t="shared" si="119"/>
        <v/>
      </c>
      <c r="AE169" s="62" t="str">
        <f t="shared" si="120"/>
        <v/>
      </c>
      <c r="AF169" s="62" t="str">
        <f t="shared" si="121"/>
        <v/>
      </c>
      <c r="AG169" s="62" t="str">
        <f t="shared" si="122"/>
        <v/>
      </c>
      <c r="AH169" s="62" t="str">
        <f t="shared" si="123"/>
        <v/>
      </c>
      <c r="AI169" s="62" t="str">
        <f t="shared" si="124"/>
        <v/>
      </c>
      <c r="AJ169" s="63" t="str">
        <f t="shared" si="125"/>
        <v/>
      </c>
      <c r="AK169" s="62" t="str">
        <f t="shared" si="126"/>
        <v/>
      </c>
      <c r="AL169" s="62" t="str">
        <f t="shared" si="127"/>
        <v/>
      </c>
      <c r="AM169" s="62" t="str">
        <f t="shared" si="128"/>
        <v/>
      </c>
      <c r="AN169" s="63" t="str">
        <f t="shared" si="129"/>
        <v/>
      </c>
      <c r="AO169" s="62" t="str">
        <f t="shared" si="130"/>
        <v/>
      </c>
      <c r="AP169" s="62" t="str">
        <f t="shared" si="131"/>
        <v/>
      </c>
      <c r="AQ169" s="62" t="str">
        <f t="shared" si="132"/>
        <v/>
      </c>
      <c r="AR169" s="62" t="str">
        <f t="shared" si="133"/>
        <v/>
      </c>
      <c r="AS169" s="62" t="str">
        <f t="shared" si="134"/>
        <v/>
      </c>
      <c r="AT169" s="62" t="str">
        <f t="shared" si="135"/>
        <v/>
      </c>
      <c r="AU169" s="62" t="str">
        <f t="shared" si="136"/>
        <v/>
      </c>
      <c r="AV169" s="62" t="str">
        <f t="shared" si="137"/>
        <v/>
      </c>
      <c r="AW169" s="62" t="str">
        <f t="shared" si="138"/>
        <v/>
      </c>
      <c r="AX169" s="62" t="str">
        <f t="shared" si="139"/>
        <v/>
      </c>
      <c r="AY169" s="62" t="str">
        <f t="shared" si="140"/>
        <v/>
      </c>
      <c r="AZ169" s="62" t="str">
        <f t="shared" si="141"/>
        <v/>
      </c>
      <c r="BA169" s="62" t="str">
        <f t="shared" si="142"/>
        <v/>
      </c>
      <c r="BB169" s="62" t="str">
        <f t="shared" si="143"/>
        <v/>
      </c>
      <c r="BC169" s="62" t="str">
        <f t="shared" si="144"/>
        <v/>
      </c>
      <c r="BD169" s="62" t="str">
        <f t="shared" si="145"/>
        <v/>
      </c>
      <c r="BE169" s="62" t="str">
        <f t="shared" si="146"/>
        <v/>
      </c>
      <c r="BF169" s="62" t="str">
        <f t="shared" si="147"/>
        <v/>
      </c>
      <c r="BG169" s="62" t="str">
        <f t="shared" si="148"/>
        <v/>
      </c>
      <c r="BH169" s="62" t="str">
        <f t="shared" si="149"/>
        <v/>
      </c>
      <c r="BI169" s="62" t="str">
        <f t="shared" si="150"/>
        <v/>
      </c>
      <c r="BJ169" s="62" t="str">
        <f t="shared" si="151"/>
        <v/>
      </c>
      <c r="BK169" s="62" t="str">
        <f t="shared" si="152"/>
        <v/>
      </c>
      <c r="BL169" s="62" t="str">
        <f t="shared" si="153"/>
        <v/>
      </c>
      <c r="BM169" s="64" t="str">
        <f t="shared" si="154"/>
        <v/>
      </c>
    </row>
    <row r="170" spans="1:65" hidden="1" x14ac:dyDescent="0.2">
      <c r="A170" s="37"/>
      <c r="B170" s="38"/>
      <c r="C170" s="87"/>
      <c r="D170" s="80"/>
      <c r="E170" s="39"/>
      <c r="F170" s="40"/>
      <c r="G170" s="73">
        <f t="shared" si="192"/>
        <v>0</v>
      </c>
      <c r="H170" s="41"/>
      <c r="I170" s="41"/>
      <c r="J170" s="71"/>
      <c r="K170" s="76"/>
      <c r="L170" s="41">
        <f t="shared" si="193"/>
        <v>0</v>
      </c>
      <c r="M170" s="41"/>
      <c r="O170" s="61" t="str">
        <f t="shared" si="104"/>
        <v/>
      </c>
      <c r="P170" s="62" t="str">
        <f t="shared" si="105"/>
        <v/>
      </c>
      <c r="Q170" s="62" t="str">
        <f t="shared" si="106"/>
        <v/>
      </c>
      <c r="R170" s="62" t="str">
        <f t="shared" si="107"/>
        <v/>
      </c>
      <c r="S170" s="62" t="str">
        <f t="shared" si="108"/>
        <v/>
      </c>
      <c r="T170" s="62" t="str">
        <f t="shared" si="109"/>
        <v/>
      </c>
      <c r="U170" s="62" t="str">
        <f t="shared" si="110"/>
        <v/>
      </c>
      <c r="V170" s="62" t="str">
        <f t="shared" si="111"/>
        <v/>
      </c>
      <c r="W170" s="62" t="str">
        <f t="shared" si="112"/>
        <v/>
      </c>
      <c r="X170" s="62" t="str">
        <f t="shared" si="113"/>
        <v/>
      </c>
      <c r="Y170" s="62" t="str">
        <f t="shared" si="114"/>
        <v/>
      </c>
      <c r="Z170" s="62" t="str">
        <f t="shared" si="115"/>
        <v/>
      </c>
      <c r="AA170" s="62" t="str">
        <f t="shared" si="116"/>
        <v/>
      </c>
      <c r="AB170" s="62" t="str">
        <f t="shared" si="117"/>
        <v/>
      </c>
      <c r="AC170" s="62" t="str">
        <f t="shared" si="118"/>
        <v/>
      </c>
      <c r="AD170" s="62" t="str">
        <f t="shared" si="119"/>
        <v/>
      </c>
      <c r="AE170" s="62" t="str">
        <f t="shared" si="120"/>
        <v/>
      </c>
      <c r="AF170" s="62" t="str">
        <f t="shared" si="121"/>
        <v/>
      </c>
      <c r="AG170" s="62" t="str">
        <f t="shared" si="122"/>
        <v/>
      </c>
      <c r="AH170" s="62" t="str">
        <f t="shared" si="123"/>
        <v/>
      </c>
      <c r="AI170" s="62" t="str">
        <f t="shared" si="124"/>
        <v/>
      </c>
      <c r="AJ170" s="63" t="str">
        <f t="shared" si="125"/>
        <v/>
      </c>
      <c r="AK170" s="62" t="str">
        <f t="shared" si="126"/>
        <v/>
      </c>
      <c r="AL170" s="62" t="str">
        <f t="shared" si="127"/>
        <v/>
      </c>
      <c r="AM170" s="62" t="str">
        <f t="shared" si="128"/>
        <v/>
      </c>
      <c r="AN170" s="63" t="str">
        <f t="shared" si="129"/>
        <v/>
      </c>
      <c r="AO170" s="62" t="str">
        <f t="shared" si="130"/>
        <v/>
      </c>
      <c r="AP170" s="62" t="str">
        <f t="shared" si="131"/>
        <v/>
      </c>
      <c r="AQ170" s="62" t="str">
        <f t="shared" si="132"/>
        <v/>
      </c>
      <c r="AR170" s="62" t="str">
        <f t="shared" si="133"/>
        <v/>
      </c>
      <c r="AS170" s="62" t="str">
        <f t="shared" si="134"/>
        <v/>
      </c>
      <c r="AT170" s="62" t="str">
        <f t="shared" si="135"/>
        <v/>
      </c>
      <c r="AU170" s="62" t="str">
        <f t="shared" si="136"/>
        <v/>
      </c>
      <c r="AV170" s="62" t="str">
        <f t="shared" si="137"/>
        <v/>
      </c>
      <c r="AW170" s="62" t="str">
        <f t="shared" si="138"/>
        <v/>
      </c>
      <c r="AX170" s="62" t="str">
        <f t="shared" si="139"/>
        <v/>
      </c>
      <c r="AY170" s="62" t="str">
        <f t="shared" si="140"/>
        <v/>
      </c>
      <c r="AZ170" s="62" t="str">
        <f t="shared" si="141"/>
        <v/>
      </c>
      <c r="BA170" s="62" t="str">
        <f t="shared" si="142"/>
        <v/>
      </c>
      <c r="BB170" s="62" t="str">
        <f t="shared" si="143"/>
        <v/>
      </c>
      <c r="BC170" s="62" t="str">
        <f t="shared" si="144"/>
        <v/>
      </c>
      <c r="BD170" s="62" t="str">
        <f t="shared" si="145"/>
        <v/>
      </c>
      <c r="BE170" s="62" t="str">
        <f t="shared" si="146"/>
        <v/>
      </c>
      <c r="BF170" s="62" t="str">
        <f t="shared" si="147"/>
        <v/>
      </c>
      <c r="BG170" s="62" t="str">
        <f t="shared" si="148"/>
        <v/>
      </c>
      <c r="BH170" s="62" t="str">
        <f t="shared" si="149"/>
        <v/>
      </c>
      <c r="BI170" s="62" t="str">
        <f t="shared" si="150"/>
        <v/>
      </c>
      <c r="BJ170" s="62" t="str">
        <f t="shared" si="151"/>
        <v/>
      </c>
      <c r="BK170" s="62" t="str">
        <f t="shared" si="152"/>
        <v/>
      </c>
      <c r="BL170" s="62" t="str">
        <f t="shared" si="153"/>
        <v/>
      </c>
      <c r="BM170" s="64" t="str">
        <f t="shared" si="154"/>
        <v/>
      </c>
    </row>
    <row r="171" spans="1:65" hidden="1" x14ac:dyDescent="0.2">
      <c r="A171" s="37"/>
      <c r="B171" s="38"/>
      <c r="C171" s="87"/>
      <c r="D171" s="80"/>
      <c r="E171" s="39"/>
      <c r="F171" s="40"/>
      <c r="G171" s="73">
        <f t="shared" si="192"/>
        <v>0</v>
      </c>
      <c r="H171" s="41"/>
      <c r="I171" s="41"/>
      <c r="J171" s="71"/>
      <c r="K171" s="76"/>
      <c r="L171" s="41">
        <f t="shared" si="193"/>
        <v>0</v>
      </c>
      <c r="M171" s="41"/>
      <c r="O171" s="61" t="str">
        <f t="shared" si="104"/>
        <v/>
      </c>
      <c r="P171" s="62" t="str">
        <f t="shared" si="105"/>
        <v/>
      </c>
      <c r="Q171" s="62" t="str">
        <f t="shared" si="106"/>
        <v/>
      </c>
      <c r="R171" s="62" t="str">
        <f t="shared" si="107"/>
        <v/>
      </c>
      <c r="S171" s="62" t="str">
        <f t="shared" si="108"/>
        <v/>
      </c>
      <c r="T171" s="62" t="str">
        <f t="shared" si="109"/>
        <v/>
      </c>
      <c r="U171" s="62" t="str">
        <f t="shared" si="110"/>
        <v/>
      </c>
      <c r="V171" s="62" t="str">
        <f t="shared" si="111"/>
        <v/>
      </c>
      <c r="W171" s="62" t="str">
        <f t="shared" si="112"/>
        <v/>
      </c>
      <c r="X171" s="62" t="str">
        <f t="shared" si="113"/>
        <v/>
      </c>
      <c r="Y171" s="62" t="str">
        <f t="shared" si="114"/>
        <v/>
      </c>
      <c r="Z171" s="62" t="str">
        <f t="shared" si="115"/>
        <v/>
      </c>
      <c r="AA171" s="62" t="str">
        <f t="shared" si="116"/>
        <v/>
      </c>
      <c r="AB171" s="62" t="str">
        <f t="shared" si="117"/>
        <v/>
      </c>
      <c r="AC171" s="62" t="str">
        <f t="shared" si="118"/>
        <v/>
      </c>
      <c r="AD171" s="62" t="str">
        <f t="shared" si="119"/>
        <v/>
      </c>
      <c r="AE171" s="62" t="str">
        <f t="shared" si="120"/>
        <v/>
      </c>
      <c r="AF171" s="62" t="str">
        <f t="shared" si="121"/>
        <v/>
      </c>
      <c r="AG171" s="62" t="str">
        <f t="shared" si="122"/>
        <v/>
      </c>
      <c r="AH171" s="62" t="str">
        <f t="shared" si="123"/>
        <v/>
      </c>
      <c r="AI171" s="62" t="str">
        <f t="shared" si="124"/>
        <v/>
      </c>
      <c r="AJ171" s="63" t="str">
        <f t="shared" si="125"/>
        <v/>
      </c>
      <c r="AK171" s="62" t="str">
        <f t="shared" si="126"/>
        <v/>
      </c>
      <c r="AL171" s="62" t="str">
        <f t="shared" si="127"/>
        <v/>
      </c>
      <c r="AM171" s="62" t="str">
        <f t="shared" si="128"/>
        <v/>
      </c>
      <c r="AN171" s="63" t="str">
        <f t="shared" si="129"/>
        <v/>
      </c>
      <c r="AO171" s="62" t="str">
        <f t="shared" si="130"/>
        <v/>
      </c>
      <c r="AP171" s="62" t="str">
        <f t="shared" si="131"/>
        <v/>
      </c>
      <c r="AQ171" s="62" t="str">
        <f t="shared" si="132"/>
        <v/>
      </c>
      <c r="AR171" s="62" t="str">
        <f t="shared" si="133"/>
        <v/>
      </c>
      <c r="AS171" s="62" t="str">
        <f t="shared" si="134"/>
        <v/>
      </c>
      <c r="AT171" s="62" t="str">
        <f t="shared" si="135"/>
        <v/>
      </c>
      <c r="AU171" s="62" t="str">
        <f t="shared" si="136"/>
        <v/>
      </c>
      <c r="AV171" s="62" t="str">
        <f t="shared" si="137"/>
        <v/>
      </c>
      <c r="AW171" s="62" t="str">
        <f t="shared" si="138"/>
        <v/>
      </c>
      <c r="AX171" s="62" t="str">
        <f t="shared" si="139"/>
        <v/>
      </c>
      <c r="AY171" s="62" t="str">
        <f t="shared" si="140"/>
        <v/>
      </c>
      <c r="AZ171" s="62" t="str">
        <f t="shared" si="141"/>
        <v/>
      </c>
      <c r="BA171" s="62" t="str">
        <f t="shared" si="142"/>
        <v/>
      </c>
      <c r="BB171" s="62" t="str">
        <f t="shared" si="143"/>
        <v/>
      </c>
      <c r="BC171" s="62" t="str">
        <f t="shared" si="144"/>
        <v/>
      </c>
      <c r="BD171" s="62" t="str">
        <f t="shared" si="145"/>
        <v/>
      </c>
      <c r="BE171" s="62" t="str">
        <f t="shared" si="146"/>
        <v/>
      </c>
      <c r="BF171" s="62" t="str">
        <f t="shared" si="147"/>
        <v/>
      </c>
      <c r="BG171" s="62" t="str">
        <f t="shared" si="148"/>
        <v/>
      </c>
      <c r="BH171" s="62" t="str">
        <f t="shared" si="149"/>
        <v/>
      </c>
      <c r="BI171" s="62" t="str">
        <f t="shared" si="150"/>
        <v/>
      </c>
      <c r="BJ171" s="62" t="str">
        <f t="shared" si="151"/>
        <v/>
      </c>
      <c r="BK171" s="62" t="str">
        <f t="shared" si="152"/>
        <v/>
      </c>
      <c r="BL171" s="62" t="str">
        <f t="shared" si="153"/>
        <v/>
      </c>
      <c r="BM171" s="64" t="str">
        <f t="shared" si="154"/>
        <v/>
      </c>
    </row>
    <row r="172" spans="1:65" hidden="1" x14ac:dyDescent="0.2">
      <c r="A172" s="37"/>
      <c r="B172" s="38"/>
      <c r="C172" s="87"/>
      <c r="D172" s="80"/>
      <c r="E172" s="39"/>
      <c r="F172" s="40"/>
      <c r="G172" s="73">
        <f t="shared" si="192"/>
        <v>0</v>
      </c>
      <c r="H172" s="41"/>
      <c r="I172" s="41"/>
      <c r="J172" s="71"/>
      <c r="K172" s="76"/>
      <c r="L172" s="41">
        <f t="shared" si="193"/>
        <v>0</v>
      </c>
      <c r="M172" s="41"/>
      <c r="O172" s="61" t="str">
        <f t="shared" si="104"/>
        <v/>
      </c>
      <c r="P172" s="62" t="str">
        <f t="shared" si="105"/>
        <v/>
      </c>
      <c r="Q172" s="62" t="str">
        <f t="shared" si="106"/>
        <v/>
      </c>
      <c r="R172" s="62" t="str">
        <f t="shared" si="107"/>
        <v/>
      </c>
      <c r="S172" s="62" t="str">
        <f t="shared" si="108"/>
        <v/>
      </c>
      <c r="T172" s="62" t="str">
        <f t="shared" si="109"/>
        <v/>
      </c>
      <c r="U172" s="62" t="str">
        <f t="shared" si="110"/>
        <v/>
      </c>
      <c r="V172" s="62" t="str">
        <f t="shared" si="111"/>
        <v/>
      </c>
      <c r="W172" s="62" t="str">
        <f t="shared" si="112"/>
        <v/>
      </c>
      <c r="X172" s="62" t="str">
        <f t="shared" si="113"/>
        <v/>
      </c>
      <c r="Y172" s="62" t="str">
        <f t="shared" si="114"/>
        <v/>
      </c>
      <c r="Z172" s="62" t="str">
        <f t="shared" si="115"/>
        <v/>
      </c>
      <c r="AA172" s="62" t="str">
        <f t="shared" si="116"/>
        <v/>
      </c>
      <c r="AB172" s="62" t="str">
        <f t="shared" si="117"/>
        <v/>
      </c>
      <c r="AC172" s="62" t="str">
        <f t="shared" si="118"/>
        <v/>
      </c>
      <c r="AD172" s="62" t="str">
        <f t="shared" si="119"/>
        <v/>
      </c>
      <c r="AE172" s="62" t="str">
        <f t="shared" si="120"/>
        <v/>
      </c>
      <c r="AF172" s="62" t="str">
        <f t="shared" si="121"/>
        <v/>
      </c>
      <c r="AG172" s="62" t="str">
        <f t="shared" si="122"/>
        <v/>
      </c>
      <c r="AH172" s="62" t="str">
        <f t="shared" si="123"/>
        <v/>
      </c>
      <c r="AI172" s="62" t="str">
        <f t="shared" si="124"/>
        <v/>
      </c>
      <c r="AJ172" s="63" t="str">
        <f t="shared" si="125"/>
        <v/>
      </c>
      <c r="AK172" s="62" t="str">
        <f t="shared" si="126"/>
        <v/>
      </c>
      <c r="AL172" s="62" t="str">
        <f t="shared" si="127"/>
        <v/>
      </c>
      <c r="AM172" s="62" t="str">
        <f t="shared" si="128"/>
        <v/>
      </c>
      <c r="AN172" s="63" t="str">
        <f t="shared" si="129"/>
        <v/>
      </c>
      <c r="AO172" s="62" t="str">
        <f t="shared" si="130"/>
        <v/>
      </c>
      <c r="AP172" s="62" t="str">
        <f t="shared" si="131"/>
        <v/>
      </c>
      <c r="AQ172" s="62" t="str">
        <f t="shared" si="132"/>
        <v/>
      </c>
      <c r="AR172" s="62" t="str">
        <f t="shared" si="133"/>
        <v/>
      </c>
      <c r="AS172" s="62" t="str">
        <f t="shared" si="134"/>
        <v/>
      </c>
      <c r="AT172" s="62" t="str">
        <f t="shared" si="135"/>
        <v/>
      </c>
      <c r="AU172" s="62" t="str">
        <f t="shared" si="136"/>
        <v/>
      </c>
      <c r="AV172" s="62" t="str">
        <f t="shared" si="137"/>
        <v/>
      </c>
      <c r="AW172" s="62" t="str">
        <f t="shared" si="138"/>
        <v/>
      </c>
      <c r="AX172" s="62" t="str">
        <f t="shared" si="139"/>
        <v/>
      </c>
      <c r="AY172" s="62" t="str">
        <f t="shared" si="140"/>
        <v/>
      </c>
      <c r="AZ172" s="62" t="str">
        <f t="shared" si="141"/>
        <v/>
      </c>
      <c r="BA172" s="62" t="str">
        <f t="shared" si="142"/>
        <v/>
      </c>
      <c r="BB172" s="62" t="str">
        <f t="shared" si="143"/>
        <v/>
      </c>
      <c r="BC172" s="62" t="str">
        <f t="shared" si="144"/>
        <v/>
      </c>
      <c r="BD172" s="62" t="str">
        <f t="shared" si="145"/>
        <v/>
      </c>
      <c r="BE172" s="62" t="str">
        <f t="shared" si="146"/>
        <v/>
      </c>
      <c r="BF172" s="62" t="str">
        <f t="shared" si="147"/>
        <v/>
      </c>
      <c r="BG172" s="62" t="str">
        <f t="shared" si="148"/>
        <v/>
      </c>
      <c r="BH172" s="62" t="str">
        <f t="shared" si="149"/>
        <v/>
      </c>
      <c r="BI172" s="62" t="str">
        <f t="shared" si="150"/>
        <v/>
      </c>
      <c r="BJ172" s="62" t="str">
        <f t="shared" si="151"/>
        <v/>
      </c>
      <c r="BK172" s="62" t="str">
        <f t="shared" si="152"/>
        <v/>
      </c>
      <c r="BL172" s="62" t="str">
        <f t="shared" si="153"/>
        <v/>
      </c>
      <c r="BM172" s="64" t="str">
        <f t="shared" si="154"/>
        <v/>
      </c>
    </row>
    <row r="173" spans="1:65" ht="7.5" customHeight="1" x14ac:dyDescent="0.2">
      <c r="D173" s="49"/>
      <c r="E173" s="50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</row>
    <row r="174" spans="1:65" s="51" customFormat="1" ht="12.75" customHeight="1" x14ac:dyDescent="0.25">
      <c r="B174" s="52"/>
      <c r="C174" s="52"/>
      <c r="E174" s="53"/>
      <c r="F174" s="54"/>
      <c r="G174" s="54"/>
      <c r="H174" s="54"/>
      <c r="I174" s="54"/>
      <c r="J174" s="54"/>
      <c r="K174" s="54"/>
      <c r="L174" s="54"/>
      <c r="M174" s="55" t="s">
        <v>486</v>
      </c>
      <c r="N174" s="32"/>
      <c r="O174" s="95">
        <f>SUM(O9:O172)</f>
        <v>934.80000000000007</v>
      </c>
      <c r="P174" s="95">
        <f t="shared" ref="P174:BM174" si="194">SUM(P9:P172)</f>
        <v>228.2</v>
      </c>
      <c r="Q174" s="95">
        <f t="shared" si="194"/>
        <v>252.27699999999999</v>
      </c>
      <c r="R174" s="95">
        <f t="shared" si="194"/>
        <v>73.525000000000006</v>
      </c>
      <c r="S174" s="95">
        <f t="shared" si="194"/>
        <v>142.35999999999999</v>
      </c>
      <c r="T174" s="95">
        <f t="shared" si="194"/>
        <v>25.8</v>
      </c>
      <c r="U174" s="95">
        <f t="shared" si="194"/>
        <v>792.70100000000002</v>
      </c>
      <c r="V174" s="95">
        <f t="shared" si="194"/>
        <v>1763</v>
      </c>
      <c r="W174" s="95">
        <f t="shared" si="194"/>
        <v>24340.959999999999</v>
      </c>
      <c r="X174" s="95">
        <f t="shared" si="194"/>
        <v>242.125</v>
      </c>
      <c r="Y174" s="95">
        <f t="shared" si="194"/>
        <v>2</v>
      </c>
      <c r="Z174" s="95">
        <f t="shared" si="194"/>
        <v>91</v>
      </c>
      <c r="AA174" s="95">
        <f t="shared" si="194"/>
        <v>2</v>
      </c>
      <c r="AB174" s="95">
        <f t="shared" si="194"/>
        <v>148.70999999999998</v>
      </c>
      <c r="AC174" s="95">
        <f t="shared" si="194"/>
        <v>34.4</v>
      </c>
      <c r="AD174" s="95">
        <f t="shared" si="194"/>
        <v>1342.0749999999998</v>
      </c>
      <c r="AE174" s="95">
        <f t="shared" si="194"/>
        <v>349.9</v>
      </c>
      <c r="AF174" s="95">
        <f t="shared" si="194"/>
        <v>4044.7070000000003</v>
      </c>
      <c r="AG174" s="95">
        <f t="shared" si="194"/>
        <v>1008.5840000000001</v>
      </c>
      <c r="AH174" s="95">
        <f t="shared" si="194"/>
        <v>39</v>
      </c>
      <c r="AI174" s="95">
        <f t="shared" si="194"/>
        <v>842.3</v>
      </c>
      <c r="AJ174" s="95">
        <f t="shared" si="194"/>
        <v>3428.4749999999995</v>
      </c>
      <c r="AK174" s="95">
        <f t="shared" si="194"/>
        <v>535.20000000000005</v>
      </c>
      <c r="AL174" s="95">
        <f t="shared" si="194"/>
        <v>2180.3099999999995</v>
      </c>
      <c r="AM174" s="95">
        <f t="shared" si="194"/>
        <v>142.35999999999999</v>
      </c>
      <c r="AN174" s="95">
        <f t="shared" si="194"/>
        <v>176.20000000000002</v>
      </c>
      <c r="AO174" s="95">
        <f t="shared" si="194"/>
        <v>6396.0910000000003</v>
      </c>
      <c r="AP174" s="95">
        <f t="shared" si="194"/>
        <v>47063.525000000001</v>
      </c>
      <c r="AQ174" s="95">
        <f t="shared" si="194"/>
        <v>58.03</v>
      </c>
      <c r="AR174" s="95">
        <f t="shared" si="194"/>
        <v>39</v>
      </c>
      <c r="AS174" s="95">
        <f t="shared" si="194"/>
        <v>840.30000000000007</v>
      </c>
      <c r="AT174" s="95">
        <f t="shared" si="194"/>
        <v>10133.4</v>
      </c>
      <c r="AU174" s="95">
        <f t="shared" si="194"/>
        <v>252.27699999999999</v>
      </c>
      <c r="AV174" s="95">
        <f t="shared" si="194"/>
        <v>327.92500000000001</v>
      </c>
      <c r="AW174" s="95">
        <f t="shared" si="194"/>
        <v>1714.4</v>
      </c>
      <c r="AX174" s="95">
        <f t="shared" si="194"/>
        <v>601.04999999999995</v>
      </c>
      <c r="AY174" s="95">
        <f t="shared" si="194"/>
        <v>7136.1399999999994</v>
      </c>
      <c r="AZ174" s="95">
        <f t="shared" si="194"/>
        <v>1763</v>
      </c>
      <c r="BA174" s="95">
        <f t="shared" si="194"/>
        <v>4012.7439999999997</v>
      </c>
      <c r="BB174" s="95">
        <f t="shared" si="194"/>
        <v>91.725000000000009</v>
      </c>
      <c r="BC174" s="95">
        <f t="shared" si="194"/>
        <v>96.5</v>
      </c>
      <c r="BD174" s="95">
        <f t="shared" si="194"/>
        <v>441.4</v>
      </c>
      <c r="BE174" s="95">
        <f t="shared" si="194"/>
        <v>2</v>
      </c>
      <c r="BF174" s="95">
        <f t="shared" si="194"/>
        <v>2034.11</v>
      </c>
      <c r="BG174" s="95">
        <f t="shared" si="194"/>
        <v>142.35999999999999</v>
      </c>
      <c r="BH174" s="95">
        <f t="shared" si="194"/>
        <v>1512.6249999999998</v>
      </c>
      <c r="BI174" s="95">
        <f t="shared" si="194"/>
        <v>12418.841</v>
      </c>
      <c r="BJ174" s="95">
        <f t="shared" si="194"/>
        <v>1412.307</v>
      </c>
      <c r="BK174" s="95">
        <f t="shared" si="194"/>
        <v>13603.07</v>
      </c>
      <c r="BL174" s="95">
        <f t="shared" si="194"/>
        <v>189.4</v>
      </c>
      <c r="BM174" s="95">
        <f t="shared" si="194"/>
        <v>2</v>
      </c>
    </row>
    <row r="175" spans="1:65" x14ac:dyDescent="0.2">
      <c r="F175" s="54"/>
      <c r="K175" s="56"/>
      <c r="L175" s="56"/>
      <c r="M175" s="54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65"/>
    </row>
    <row r="176" spans="1:65" x14ac:dyDescent="0.2">
      <c r="K176" s="56"/>
      <c r="L176" s="56"/>
      <c r="M176" s="57"/>
      <c r="O176" s="90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  <c r="BF176" s="65"/>
      <c r="BG176" s="65"/>
      <c r="BH176" s="65"/>
      <c r="BI176" s="65"/>
      <c r="BJ176" s="65"/>
      <c r="BK176" s="66" t="s">
        <v>481</v>
      </c>
      <c r="BL176" s="96">
        <f>AVERAGE(O174:BM174)</f>
        <v>3047.984098039216</v>
      </c>
      <c r="BM176" s="67" t="s">
        <v>479</v>
      </c>
    </row>
    <row r="177" spans="4:65" x14ac:dyDescent="0.2">
      <c r="K177" s="56"/>
      <c r="L177" s="56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6" t="s">
        <v>482</v>
      </c>
      <c r="BL177" s="68">
        <v>188</v>
      </c>
      <c r="BM177" s="67" t="s">
        <v>20</v>
      </c>
    </row>
    <row r="178" spans="4:65" x14ac:dyDescent="0.2">
      <c r="D178" s="49"/>
      <c r="K178" s="56"/>
      <c r="L178" s="56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6" t="s">
        <v>483</v>
      </c>
      <c r="BL178" s="68">
        <f>(BL176/BL177)*1000</f>
        <v>16212.681372549021</v>
      </c>
      <c r="BM178" s="67" t="s">
        <v>487</v>
      </c>
    </row>
    <row r="179" spans="4:65" x14ac:dyDescent="0.2">
      <c r="D179" s="49"/>
      <c r="K179" s="56"/>
      <c r="L179" s="56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6" t="s">
        <v>484</v>
      </c>
      <c r="BL179" s="68">
        <v>10545</v>
      </c>
      <c r="BM179" s="67" t="s">
        <v>506</v>
      </c>
    </row>
    <row r="180" spans="4:65" ht="15" x14ac:dyDescent="0.2">
      <c r="D180" s="49"/>
      <c r="E180" s="50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6" t="s">
        <v>485</v>
      </c>
      <c r="BL180" s="68">
        <f>(BL176/BL179)*1000</f>
        <v>289.04543366896314</v>
      </c>
      <c r="BM180" s="67" t="s">
        <v>487</v>
      </c>
    </row>
    <row r="181" spans="4:65" x14ac:dyDescent="0.2">
      <c r="D181" s="49"/>
      <c r="E181" s="50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</row>
    <row r="182" spans="4:65" x14ac:dyDescent="0.2">
      <c r="D182" s="49"/>
      <c r="E182" s="50"/>
    </row>
    <row r="183" spans="4:65" x14ac:dyDescent="0.2">
      <c r="D183" s="49"/>
      <c r="E183" s="50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58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</row>
    <row r="184" spans="4:65" x14ac:dyDescent="0.2">
      <c r="D184" s="49"/>
      <c r="E184" s="50"/>
    </row>
    <row r="185" spans="4:65" x14ac:dyDescent="0.2">
      <c r="D185" s="49"/>
      <c r="E185" s="50"/>
    </row>
    <row r="186" spans="4:65" x14ac:dyDescent="0.2">
      <c r="D186" s="49"/>
      <c r="E186" s="50"/>
    </row>
    <row r="187" spans="4:65" x14ac:dyDescent="0.2">
      <c r="D187" s="49"/>
      <c r="E187" s="50"/>
    </row>
    <row r="188" spans="4:65" x14ac:dyDescent="0.2">
      <c r="D188" s="49"/>
      <c r="E188" s="50"/>
    </row>
    <row r="189" spans="4:65" x14ac:dyDescent="0.2">
      <c r="D189" s="49"/>
      <c r="E189" s="50"/>
    </row>
    <row r="190" spans="4:65" x14ac:dyDescent="0.2">
      <c r="D190" s="49"/>
      <c r="E190" s="50"/>
    </row>
    <row r="191" spans="4:65" x14ac:dyDescent="0.2">
      <c r="D191" s="49"/>
      <c r="E191" s="50"/>
    </row>
    <row r="192" spans="4:65" x14ac:dyDescent="0.2">
      <c r="D192" s="49"/>
      <c r="E192" s="50"/>
    </row>
    <row r="193" spans="4:5" x14ac:dyDescent="0.2">
      <c r="D193" s="49"/>
      <c r="E193" s="50"/>
    </row>
    <row r="194" spans="4:5" x14ac:dyDescent="0.2">
      <c r="D194" s="49"/>
      <c r="E194" s="50"/>
    </row>
    <row r="195" spans="4:5" x14ac:dyDescent="0.2">
      <c r="D195" s="49"/>
      <c r="E195" s="50"/>
    </row>
    <row r="196" spans="4:5" x14ac:dyDescent="0.2">
      <c r="D196" s="49"/>
      <c r="E196" s="50"/>
    </row>
    <row r="197" spans="4:5" x14ac:dyDescent="0.2">
      <c r="D197" s="49"/>
      <c r="E197" s="50"/>
    </row>
    <row r="198" spans="4:5" x14ac:dyDescent="0.2">
      <c r="D198" s="49"/>
      <c r="E198" s="50"/>
    </row>
    <row r="199" spans="4:5" x14ac:dyDescent="0.2">
      <c r="D199" s="49"/>
      <c r="E199" s="50"/>
    </row>
    <row r="200" spans="4:5" x14ac:dyDescent="0.2">
      <c r="D200" s="49"/>
      <c r="E200" s="50"/>
    </row>
    <row r="201" spans="4:5" x14ac:dyDescent="0.2">
      <c r="D201" s="49"/>
      <c r="E201" s="50"/>
    </row>
    <row r="202" spans="4:5" x14ac:dyDescent="0.2">
      <c r="D202" s="49"/>
      <c r="E202" s="50"/>
    </row>
    <row r="203" spans="4:5" x14ac:dyDescent="0.2">
      <c r="D203" s="49"/>
      <c r="E203" s="50"/>
    </row>
    <row r="204" spans="4:5" x14ac:dyDescent="0.2">
      <c r="D204" s="49"/>
      <c r="E204" s="50"/>
    </row>
    <row r="205" spans="4:5" x14ac:dyDescent="0.2">
      <c r="D205" s="49"/>
      <c r="E205" s="50"/>
    </row>
    <row r="206" spans="4:5" x14ac:dyDescent="0.2">
      <c r="D206" s="49"/>
      <c r="E206" s="50"/>
    </row>
    <row r="207" spans="4:5" x14ac:dyDescent="0.2">
      <c r="D207" s="49"/>
      <c r="E207" s="50"/>
    </row>
    <row r="208" spans="4:5" x14ac:dyDescent="0.2">
      <c r="D208" s="49"/>
      <c r="E208" s="50"/>
    </row>
    <row r="209" spans="4:5" x14ac:dyDescent="0.2">
      <c r="D209" s="49"/>
      <c r="E209" s="50"/>
    </row>
    <row r="210" spans="4:5" x14ac:dyDescent="0.2">
      <c r="D210" s="49"/>
      <c r="E210" s="50"/>
    </row>
    <row r="211" spans="4:5" x14ac:dyDescent="0.2">
      <c r="D211" s="49"/>
      <c r="E211" s="50"/>
    </row>
    <row r="212" spans="4:5" x14ac:dyDescent="0.2">
      <c r="D212" s="49"/>
      <c r="E212" s="50"/>
    </row>
    <row r="213" spans="4:5" x14ac:dyDescent="0.2">
      <c r="D213" s="49"/>
      <c r="E213" s="50"/>
    </row>
    <row r="214" spans="4:5" x14ac:dyDescent="0.2">
      <c r="D214" s="49"/>
      <c r="E214" s="50"/>
    </row>
    <row r="215" spans="4:5" x14ac:dyDescent="0.2">
      <c r="D215" s="49"/>
      <c r="E215" s="50"/>
    </row>
    <row r="216" spans="4:5" x14ac:dyDescent="0.2">
      <c r="D216" s="49"/>
      <c r="E216" s="50"/>
    </row>
    <row r="217" spans="4:5" x14ac:dyDescent="0.2">
      <c r="D217" s="49"/>
      <c r="E217" s="50"/>
    </row>
    <row r="218" spans="4:5" x14ac:dyDescent="0.2">
      <c r="D218" s="49"/>
      <c r="E218" s="50"/>
    </row>
    <row r="219" spans="4:5" x14ac:dyDescent="0.2">
      <c r="D219" s="49"/>
      <c r="E219" s="50"/>
    </row>
    <row r="220" spans="4:5" x14ac:dyDescent="0.2">
      <c r="D220" s="49"/>
      <c r="E220" s="50"/>
    </row>
    <row r="221" spans="4:5" x14ac:dyDescent="0.2">
      <c r="D221" s="49"/>
      <c r="E221" s="50"/>
    </row>
    <row r="222" spans="4:5" x14ac:dyDescent="0.2">
      <c r="D222" s="49"/>
      <c r="E222" s="50"/>
    </row>
    <row r="223" spans="4:5" x14ac:dyDescent="0.2">
      <c r="D223" s="49"/>
      <c r="E223" s="50"/>
    </row>
    <row r="224" spans="4:5" x14ac:dyDescent="0.2">
      <c r="D224" s="49"/>
      <c r="E224" s="50"/>
    </row>
    <row r="225" spans="4:14" x14ac:dyDescent="0.2">
      <c r="D225" s="49"/>
      <c r="E225" s="50"/>
    </row>
    <row r="226" spans="4:14" x14ac:dyDescent="0.2">
      <c r="D226" s="49"/>
      <c r="E226" s="50"/>
    </row>
    <row r="227" spans="4:14" x14ac:dyDescent="0.2">
      <c r="D227" s="49"/>
      <c r="E227" s="50"/>
    </row>
    <row r="228" spans="4:14" x14ac:dyDescent="0.2">
      <c r="D228" s="49"/>
      <c r="E228" s="50"/>
    </row>
    <row r="229" spans="4:14" x14ac:dyDescent="0.2">
      <c r="D229" s="49"/>
      <c r="E229" s="50"/>
    </row>
    <row r="230" spans="4:14" x14ac:dyDescent="0.2">
      <c r="D230" s="49"/>
      <c r="E230" s="50"/>
    </row>
    <row r="231" spans="4:14" x14ac:dyDescent="0.2">
      <c r="D231" s="49"/>
      <c r="E231" s="50"/>
    </row>
    <row r="232" spans="4:14" x14ac:dyDescent="0.2">
      <c r="D232" s="49"/>
      <c r="E232" s="50"/>
    </row>
    <row r="233" spans="4:14" x14ac:dyDescent="0.2">
      <c r="D233" s="49"/>
      <c r="E233" s="50"/>
    </row>
    <row r="234" spans="4:14" x14ac:dyDescent="0.2">
      <c r="D234" s="49"/>
      <c r="E234" s="50"/>
    </row>
    <row r="235" spans="4:14" x14ac:dyDescent="0.2">
      <c r="D235" s="49"/>
      <c r="E235" s="50"/>
    </row>
    <row r="236" spans="4:14" x14ac:dyDescent="0.2">
      <c r="D236" s="49"/>
      <c r="E236" s="50"/>
    </row>
    <row r="237" spans="4:14" x14ac:dyDescent="0.2">
      <c r="D237" s="49"/>
      <c r="E237" s="50"/>
      <c r="N237" s="49"/>
    </row>
    <row r="238" spans="4:14" x14ac:dyDescent="0.2">
      <c r="D238" s="49"/>
      <c r="E238" s="50"/>
      <c r="N238" s="49"/>
    </row>
    <row r="239" spans="4:14" x14ac:dyDescent="0.2">
      <c r="D239" s="49"/>
      <c r="E239" s="50"/>
      <c r="N239" s="49"/>
    </row>
    <row r="240" spans="4:14" x14ac:dyDescent="0.2">
      <c r="D240" s="49"/>
      <c r="E240" s="50"/>
      <c r="N240" s="49"/>
    </row>
    <row r="241" spans="4:14" x14ac:dyDescent="0.2">
      <c r="D241" s="49"/>
      <c r="E241" s="50"/>
      <c r="N241" s="49"/>
    </row>
    <row r="242" spans="4:14" x14ac:dyDescent="0.2">
      <c r="D242" s="49"/>
      <c r="E242" s="50"/>
      <c r="N242" s="49"/>
    </row>
    <row r="243" spans="4:14" x14ac:dyDescent="0.2">
      <c r="D243" s="49"/>
      <c r="E243" s="50"/>
      <c r="N243" s="49"/>
    </row>
    <row r="244" spans="4:14" x14ac:dyDescent="0.2">
      <c r="D244" s="49"/>
      <c r="E244" s="50"/>
      <c r="N244" s="49"/>
    </row>
    <row r="245" spans="4:14" x14ac:dyDescent="0.2">
      <c r="D245" s="49"/>
      <c r="E245" s="50"/>
      <c r="N245" s="49"/>
    </row>
    <row r="246" spans="4:14" x14ac:dyDescent="0.2">
      <c r="D246" s="49"/>
      <c r="E246" s="50"/>
      <c r="N246" s="49"/>
    </row>
    <row r="247" spans="4:14" x14ac:dyDescent="0.2">
      <c r="D247" s="49"/>
      <c r="E247" s="50"/>
      <c r="N247" s="49"/>
    </row>
    <row r="248" spans="4:14" x14ac:dyDescent="0.2">
      <c r="D248" s="49"/>
      <c r="E248" s="50"/>
      <c r="N248" s="49"/>
    </row>
    <row r="249" spans="4:14" x14ac:dyDescent="0.2">
      <c r="D249" s="49"/>
      <c r="E249" s="50"/>
      <c r="N249" s="49"/>
    </row>
    <row r="250" spans="4:14" x14ac:dyDescent="0.2">
      <c r="D250" s="49"/>
      <c r="E250" s="50"/>
      <c r="N250" s="49"/>
    </row>
    <row r="251" spans="4:14" x14ac:dyDescent="0.2">
      <c r="D251" s="49"/>
      <c r="E251" s="50"/>
      <c r="N251" s="49"/>
    </row>
    <row r="252" spans="4:14" x14ac:dyDescent="0.2">
      <c r="D252" s="49"/>
      <c r="E252" s="50"/>
      <c r="N252" s="49"/>
    </row>
    <row r="253" spans="4:14" x14ac:dyDescent="0.2">
      <c r="D253" s="49"/>
      <c r="E253" s="50"/>
      <c r="N253" s="49"/>
    </row>
    <row r="254" spans="4:14" x14ac:dyDescent="0.2">
      <c r="D254" s="49"/>
      <c r="E254" s="50"/>
      <c r="N254" s="49"/>
    </row>
    <row r="255" spans="4:14" x14ac:dyDescent="0.2">
      <c r="D255" s="49"/>
      <c r="E255" s="50"/>
      <c r="N255" s="49"/>
    </row>
    <row r="256" spans="4:14" x14ac:dyDescent="0.2">
      <c r="D256" s="49"/>
      <c r="E256" s="50"/>
      <c r="N256" s="49"/>
    </row>
    <row r="257" spans="4:14" x14ac:dyDescent="0.2">
      <c r="D257" s="49"/>
      <c r="E257" s="50"/>
      <c r="N257" s="49"/>
    </row>
    <row r="258" spans="4:14" x14ac:dyDescent="0.2">
      <c r="D258" s="49"/>
      <c r="E258" s="50"/>
      <c r="N258" s="49"/>
    </row>
    <row r="259" spans="4:14" x14ac:dyDescent="0.2">
      <c r="D259" s="49"/>
      <c r="E259" s="50"/>
      <c r="N259" s="49"/>
    </row>
    <row r="260" spans="4:14" x14ac:dyDescent="0.2">
      <c r="D260" s="49"/>
      <c r="E260" s="50"/>
      <c r="N260" s="49"/>
    </row>
    <row r="261" spans="4:14" x14ac:dyDescent="0.2">
      <c r="D261" s="49"/>
      <c r="E261" s="50"/>
      <c r="N261" s="49"/>
    </row>
    <row r="262" spans="4:14" x14ac:dyDescent="0.2">
      <c r="D262" s="49"/>
      <c r="E262" s="50"/>
      <c r="N262" s="49"/>
    </row>
    <row r="263" spans="4:14" x14ac:dyDescent="0.2">
      <c r="D263" s="49"/>
      <c r="E263" s="50"/>
      <c r="N263" s="49"/>
    </row>
    <row r="264" spans="4:14" x14ac:dyDescent="0.2">
      <c r="D264" s="49"/>
      <c r="E264" s="50"/>
      <c r="N264" s="49"/>
    </row>
    <row r="265" spans="4:14" x14ac:dyDescent="0.2">
      <c r="D265" s="49"/>
      <c r="E265" s="50"/>
      <c r="N265" s="49"/>
    </row>
    <row r="266" spans="4:14" x14ac:dyDescent="0.2">
      <c r="D266" s="49"/>
      <c r="E266" s="50"/>
      <c r="N266" s="49"/>
    </row>
    <row r="267" spans="4:14" x14ac:dyDescent="0.2">
      <c r="D267" s="49"/>
      <c r="E267" s="50"/>
      <c r="N267" s="49"/>
    </row>
    <row r="268" spans="4:14" x14ac:dyDescent="0.2">
      <c r="D268" s="49"/>
      <c r="E268" s="50"/>
      <c r="N268" s="49"/>
    </row>
    <row r="269" spans="4:14" x14ac:dyDescent="0.2">
      <c r="D269" s="49"/>
      <c r="E269" s="50"/>
      <c r="N269" s="49"/>
    </row>
    <row r="270" spans="4:14" x14ac:dyDescent="0.2">
      <c r="D270" s="49"/>
      <c r="E270" s="50"/>
      <c r="N270" s="49"/>
    </row>
    <row r="271" spans="4:14" x14ac:dyDescent="0.2">
      <c r="D271" s="49"/>
      <c r="E271" s="50"/>
      <c r="N271" s="49"/>
    </row>
    <row r="272" spans="4:14" x14ac:dyDescent="0.2">
      <c r="D272" s="49"/>
      <c r="E272" s="50"/>
      <c r="N272" s="49"/>
    </row>
    <row r="273" spans="4:14" x14ac:dyDescent="0.2">
      <c r="D273" s="49"/>
      <c r="E273" s="50"/>
      <c r="N273" s="49"/>
    </row>
    <row r="274" spans="4:14" x14ac:dyDescent="0.2">
      <c r="D274" s="49"/>
      <c r="E274" s="50"/>
      <c r="N274" s="49"/>
    </row>
    <row r="275" spans="4:14" x14ac:dyDescent="0.2">
      <c r="D275" s="49"/>
      <c r="E275" s="50"/>
      <c r="N275" s="49"/>
    </row>
    <row r="276" spans="4:14" x14ac:dyDescent="0.2">
      <c r="D276" s="49"/>
      <c r="E276" s="50"/>
      <c r="N276" s="49"/>
    </row>
    <row r="277" spans="4:14" x14ac:dyDescent="0.2">
      <c r="D277" s="49"/>
      <c r="E277" s="50"/>
      <c r="N277" s="49"/>
    </row>
    <row r="278" spans="4:14" x14ac:dyDescent="0.2">
      <c r="D278" s="49"/>
      <c r="E278" s="50"/>
      <c r="N278" s="49"/>
    </row>
    <row r="279" spans="4:14" x14ac:dyDescent="0.2">
      <c r="D279" s="49"/>
      <c r="E279" s="50"/>
      <c r="N279" s="49"/>
    </row>
    <row r="280" spans="4:14" x14ac:dyDescent="0.2">
      <c r="D280" s="49"/>
      <c r="E280" s="50"/>
      <c r="N280" s="49"/>
    </row>
    <row r="281" spans="4:14" x14ac:dyDescent="0.2">
      <c r="D281" s="49"/>
      <c r="E281" s="50"/>
      <c r="N281" s="49"/>
    </row>
    <row r="282" spans="4:14" x14ac:dyDescent="0.2">
      <c r="D282" s="49"/>
      <c r="E282" s="50"/>
      <c r="N282" s="49"/>
    </row>
    <row r="283" spans="4:14" x14ac:dyDescent="0.2">
      <c r="D283" s="49"/>
      <c r="E283" s="50"/>
      <c r="N283" s="49"/>
    </row>
    <row r="284" spans="4:14" x14ac:dyDescent="0.2">
      <c r="D284" s="49"/>
      <c r="E284" s="50"/>
      <c r="N284" s="49"/>
    </row>
    <row r="285" spans="4:14" x14ac:dyDescent="0.2">
      <c r="D285" s="49"/>
      <c r="E285" s="50"/>
      <c r="N285" s="49"/>
    </row>
    <row r="286" spans="4:14" x14ac:dyDescent="0.2">
      <c r="D286" s="49"/>
      <c r="E286" s="50"/>
      <c r="N286" s="49"/>
    </row>
    <row r="287" spans="4:14" x14ac:dyDescent="0.2">
      <c r="D287" s="49"/>
      <c r="E287" s="50"/>
      <c r="N287" s="49"/>
    </row>
    <row r="288" spans="4:14" x14ac:dyDescent="0.2">
      <c r="D288" s="49"/>
      <c r="E288" s="50"/>
      <c r="N288" s="49"/>
    </row>
    <row r="289" spans="4:14" x14ac:dyDescent="0.2">
      <c r="D289" s="49"/>
      <c r="E289" s="50"/>
      <c r="N289" s="49"/>
    </row>
    <row r="290" spans="4:14" x14ac:dyDescent="0.2">
      <c r="D290" s="49"/>
      <c r="E290" s="50"/>
      <c r="N290" s="49"/>
    </row>
    <row r="291" spans="4:14" x14ac:dyDescent="0.2">
      <c r="D291" s="49"/>
      <c r="E291" s="50"/>
      <c r="N291" s="49"/>
    </row>
    <row r="292" spans="4:14" x14ac:dyDescent="0.2">
      <c r="D292" s="49"/>
      <c r="E292" s="50"/>
      <c r="N292" s="49"/>
    </row>
    <row r="293" spans="4:14" x14ac:dyDescent="0.2">
      <c r="D293" s="49"/>
      <c r="E293" s="50"/>
      <c r="N293" s="49"/>
    </row>
    <row r="294" spans="4:14" x14ac:dyDescent="0.2">
      <c r="D294" s="49"/>
      <c r="E294" s="50"/>
      <c r="N294" s="49"/>
    </row>
    <row r="295" spans="4:14" x14ac:dyDescent="0.2">
      <c r="D295" s="49"/>
      <c r="E295" s="50"/>
    </row>
  </sheetData>
  <sheetProtection formatCells="0" formatColumns="0" formatRows="0" insertColumns="0" insertRows="0" insertHyperlinks="0" deleteColumns="0" deleteRows="0" sort="0" autoFilter="0" pivotTables="0"/>
  <protectedRanges>
    <protectedRange algorithmName="SHA-512" hashValue="7UH9D+cisZLmNx+cKQ986WZpmjguI4Kh9FFtF9Xl4L42lQG+ieUF/6wfnIjCPtGDG+pAq73EZ9Ee9BnLRwiasA==" saltValue="lvQ5+H004ejqwDg6dDI6UQ==" spinCount="100000" sqref="X5:BM8 O6:W8 BK182:BM182 O68:BM74 O23:BM33 O88:BM95 O118:BM130 O132:BM139 O141:BM146 O148:BM153 O155:BM158 O160:BM163 O165:BJ182 BK165:BM180 O76:BM86 O35:BM45 O97:BM116 O47:BM66 O9:BM21" name="kostnad_år"/>
  </protectedRanges>
  <dataConsolidate function="count"/>
  <mergeCells count="5">
    <mergeCell ref="D1:F1"/>
    <mergeCell ref="D2:F2"/>
    <mergeCell ref="D3:F3"/>
    <mergeCell ref="D4:F4"/>
    <mergeCell ref="D5:F5"/>
  </mergeCells>
  <conditionalFormatting sqref="E9:E21 E23:E33 E35:E45 E47:E66 E68:E74 E76:E86">
    <cfRule type="containsBlanks" dxfId="10" priority="181">
      <formula>LEN(TRIM(E9))=0</formula>
    </cfRule>
  </conditionalFormatting>
  <conditionalFormatting sqref="E88:E95">
    <cfRule type="containsBlanks" dxfId="9" priority="85">
      <formula>LEN(TRIM(E88))=0</formula>
    </cfRule>
  </conditionalFormatting>
  <conditionalFormatting sqref="E97:E116">
    <cfRule type="containsBlanks" dxfId="8" priority="67">
      <formula>LEN(TRIM(E97))=0</formula>
    </cfRule>
  </conditionalFormatting>
  <conditionalFormatting sqref="E118:E130">
    <cfRule type="containsBlanks" dxfId="7" priority="57">
      <formula>LEN(TRIM(E118))=0</formula>
    </cfRule>
  </conditionalFormatting>
  <conditionalFormatting sqref="E132:E139">
    <cfRule type="containsBlanks" dxfId="6" priority="45">
      <formula>LEN(TRIM(E132))=0</formula>
    </cfRule>
  </conditionalFormatting>
  <conditionalFormatting sqref="E141:E146">
    <cfRule type="containsBlanks" dxfId="5" priority="35">
      <formula>LEN(TRIM(E141))=0</formula>
    </cfRule>
  </conditionalFormatting>
  <conditionalFormatting sqref="E148:E153">
    <cfRule type="containsBlanks" dxfId="4" priority="25">
      <formula>LEN(TRIM(E148))=0</formula>
    </cfRule>
  </conditionalFormatting>
  <conditionalFormatting sqref="E155:E158">
    <cfRule type="containsBlanks" dxfId="3" priority="19">
      <formula>LEN(TRIM(E155))=0</formula>
    </cfRule>
  </conditionalFormatting>
  <conditionalFormatting sqref="E160:E163">
    <cfRule type="containsBlanks" dxfId="2" priority="13">
      <formula>LEN(TRIM(E160))=0</formula>
    </cfRule>
  </conditionalFormatting>
  <conditionalFormatting sqref="E165:E172">
    <cfRule type="containsBlanks" dxfId="1" priority="1">
      <formula>LEN(TRIM(E165))=0</formula>
    </cfRule>
  </conditionalFormatting>
  <conditionalFormatting sqref="E7:K172">
    <cfRule type="cellIs" dxfId="0" priority="2" operator="equal">
      <formula>"XXX"</formula>
    </cfRule>
  </conditionalFormatting>
  <dataValidations count="1">
    <dataValidation type="list" allowBlank="1" sqref="D12" xr:uid="{00000000-0002-0000-0000-000000000000}">
      <formula1>"Parkeringslinjer (ommålning),Uteplatser,Garageplatser"</formula1>
    </dataValidation>
  </dataValidations>
  <pageMargins left="0.43307086614173229" right="0.31496062992125984" top="0.78740157480314965" bottom="0.39370078740157483" header="0.31496062992125984" footer="0.15748031496062992"/>
  <pageSetup paperSize="8" scale="60" fitToHeight="0" orientation="portrait" r:id="rId1"/>
  <headerFooter>
    <oddHeader>&amp;L&amp;G</oddHeader>
  </headerFooter>
  <ignoredErrors>
    <ignoredError sqref="H180 BN166" evalError="1"/>
  </ignoredErrors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66">
        <x14:dataValidation type="list" allowBlank="1" xr:uid="{0298935B-468D-4F19-A27B-36080E973719}">
          <x14:formula1>
            <xm:f>'Ute, Mark'!$E$2:$E$8</xm:f>
          </x14:formula1>
          <xm:sqref>D13:D14</xm:sqref>
        </x14:dataValidation>
        <x14:dataValidation type="list" allowBlank="1" xr:uid="{79DC6B6B-934A-4C74-B840-FB6D0FD90C22}">
          <x14:formula1>
            <xm:f>'Ute, Mark'!$A$2:$A$12</xm:f>
          </x14:formula1>
          <xm:sqref>D9</xm:sqref>
        </x14:dataValidation>
        <x14:dataValidation type="list" allowBlank="1" xr:uid="{7BBA13CA-94B6-4736-93D1-2B1616873987}">
          <x14:formula1>
            <xm:f>'Ute, Mark'!$G$2:$G$6</xm:f>
          </x14:formula1>
          <xm:sqref>D16</xm:sqref>
        </x14:dataValidation>
        <x14:dataValidation type="list" allowBlank="1" xr:uid="{158FB625-092F-4968-B380-42121A5D6A4D}">
          <x14:formula1>
            <xm:f>'Ute, Mark'!$F$2:$F$15</xm:f>
          </x14:formula1>
          <xm:sqref>D15</xm:sqref>
        </x14:dataValidation>
        <x14:dataValidation type="list" allowBlank="1" showErrorMessage="1" xr:uid="{E54E2FC2-8FAE-49D0-BC36-AF620703A17E}">
          <x14:formula1>
            <xm:f>'Ute, Mark'!$C$2:$C$35</xm:f>
          </x14:formula1>
          <xm:sqref>D11</xm:sqref>
        </x14:dataValidation>
        <x14:dataValidation type="list" allowBlank="1" showInputMessage="1" showErrorMessage="1" xr:uid="{1ED47500-203B-4795-B076-778B6C9A92DF}">
          <x14:formula1>
            <xm:f>Tak!$A$2:$A$8</xm:f>
          </x14:formula1>
          <xm:sqref>D23</xm:sqref>
        </x14:dataValidation>
        <x14:dataValidation type="list" allowBlank="1" showInputMessage="1" showErrorMessage="1" xr:uid="{C49098F1-DF86-4C78-9A6E-D9F915C860DD}">
          <x14:formula1>
            <xm:f>Tak!$C$2:$C$10</xm:f>
          </x14:formula1>
          <xm:sqref>D25</xm:sqref>
        </x14:dataValidation>
        <x14:dataValidation type="list" allowBlank="1" showInputMessage="1" showErrorMessage="1" xr:uid="{57197145-B8E6-481B-87D1-7885CF6AD577}">
          <x14:formula1>
            <xm:f>Tak!$D$2:$D$6</xm:f>
          </x14:formula1>
          <xm:sqref>D26</xm:sqref>
        </x14:dataValidation>
        <x14:dataValidation type="list" allowBlank="1" showInputMessage="1" showErrorMessage="1" xr:uid="{B6936BEF-0BEC-4AB4-B02B-8B2AEA8108F2}">
          <x14:formula1>
            <xm:f>Tak!$E$2:$E$5</xm:f>
          </x14:formula1>
          <xm:sqref>D27</xm:sqref>
        </x14:dataValidation>
        <x14:dataValidation type="list" allowBlank="1" showInputMessage="1" showErrorMessage="1" xr:uid="{530608AD-43DA-4880-86BD-D2978EEEC902}">
          <x14:formula1>
            <xm:f>Tak!$F$2:$F$6</xm:f>
          </x14:formula1>
          <xm:sqref>D28</xm:sqref>
        </x14:dataValidation>
        <x14:dataValidation type="list" allowBlank="1" showInputMessage="1" showErrorMessage="1" xr:uid="{FB9490B1-4B8F-4F2C-BB7C-B9A545B37DD3}">
          <x14:formula1>
            <xm:f>Tak!$G$2:$G$6</xm:f>
          </x14:formula1>
          <xm:sqref>D29</xm:sqref>
        </x14:dataValidation>
        <x14:dataValidation type="list" allowBlank="1" showInputMessage="1" showErrorMessage="1" xr:uid="{5C769D51-54C6-400A-BF0D-BC18562B2447}">
          <x14:formula1>
            <xm:f>Tak!$I$2:$I$5</xm:f>
          </x14:formula1>
          <xm:sqref>D31:D33</xm:sqref>
        </x14:dataValidation>
        <x14:dataValidation type="list" allowBlank="1" showInputMessage="1" showErrorMessage="1" xr:uid="{7C3D6680-DE4D-47EF-8CEB-0E382E1849DF}">
          <x14:formula1>
            <xm:f>Tak!$H$2:$H$4</xm:f>
          </x14:formula1>
          <xm:sqref>D30</xm:sqref>
        </x14:dataValidation>
        <x14:dataValidation type="list" allowBlank="1" showInputMessage="1" showErrorMessage="1" xr:uid="{2E518804-5947-4F9E-A780-E445DF32F711}">
          <x14:formula1>
            <xm:f>Fasad!$A$2:$A$15</xm:f>
          </x14:formula1>
          <xm:sqref>D35</xm:sqref>
        </x14:dataValidation>
        <x14:dataValidation type="list" allowBlank="1" showInputMessage="1" showErrorMessage="1" xr:uid="{5083A592-14B2-3F45-8E50-FEE7DDF58723}">
          <x14:formula1>
            <xm:f>'Entréer Trapphus'!$A$2:$A$14</xm:f>
          </x14:formula1>
          <xm:sqref>D47</xm:sqref>
        </x14:dataValidation>
        <x14:dataValidation type="list" allowBlank="1" showInputMessage="1" showErrorMessage="1" xr:uid="{9BA38743-169B-514F-A14A-CD781CDF70CD}">
          <x14:formula1>
            <xm:f>'Entréer Trapphus'!$B$2:$B$14</xm:f>
          </x14:formula1>
          <xm:sqref>D48</xm:sqref>
        </x14:dataValidation>
        <x14:dataValidation type="list" allowBlank="1" showInputMessage="1" showErrorMessage="1" xr:uid="{09EC37F5-256D-8B44-A8DF-A8F0DA8D8969}">
          <x14:formula1>
            <xm:f>'Entréer Trapphus'!$E$2:$E$12</xm:f>
          </x14:formula1>
          <xm:sqref>D51</xm:sqref>
        </x14:dataValidation>
        <x14:dataValidation type="list" allowBlank="1" showInputMessage="1" showErrorMessage="1" xr:uid="{B56EE256-1458-C449-B634-DE2A94A5FE0B}">
          <x14:formula1>
            <xm:f>'Entréer Trapphus'!$F$2:$F$12</xm:f>
          </x14:formula1>
          <xm:sqref>D52</xm:sqref>
        </x14:dataValidation>
        <x14:dataValidation type="list" allowBlank="1" showInputMessage="1" showErrorMessage="1" xr:uid="{0F7F1AB0-1AC3-9A46-AA0F-1F70278B6392}">
          <x14:formula1>
            <xm:f>'Entréer Trapphus'!$G$2:$G$5</xm:f>
          </x14:formula1>
          <xm:sqref>D53</xm:sqref>
        </x14:dataValidation>
        <x14:dataValidation type="list" allowBlank="1" showInputMessage="1" showErrorMessage="1" xr:uid="{284DB7B6-EFCB-F74D-9A5F-849B4E52E3FF}">
          <x14:formula1>
            <xm:f>'Entréer Trapphus'!$L$2:$L$4</xm:f>
          </x14:formula1>
          <xm:sqref>D57</xm:sqref>
        </x14:dataValidation>
        <x14:dataValidation type="list" allowBlank="1" showInputMessage="1" showErrorMessage="1" xr:uid="{24CCCF11-6673-BD42-9D85-911E125A1D06}">
          <x14:formula1>
            <xm:f>'Entréer Trapphus'!$N$2:$N$13</xm:f>
          </x14:formula1>
          <xm:sqref>D58:D64</xm:sqref>
        </x14:dataValidation>
        <x14:dataValidation type="list" allowBlank="1" showInputMessage="1" showErrorMessage="1" xr:uid="{A41B8F1B-7A69-614C-A356-C5D258712697}">
          <x14:formula1>
            <xm:f>'Förråd, källare, vind'!$A$2:$A$8</xm:f>
          </x14:formula1>
          <xm:sqref>D68</xm:sqref>
        </x14:dataValidation>
        <x14:dataValidation type="list" allowBlank="1" showInputMessage="1" showErrorMessage="1" xr:uid="{3182E1C5-6BAC-8245-91AE-25188D1C491A}">
          <x14:formula1>
            <xm:f>'Förråd, källare, vind'!$B$2:$B$13</xm:f>
          </x14:formula1>
          <xm:sqref>D69:D74</xm:sqref>
        </x14:dataValidation>
        <x14:dataValidation type="list" allowBlank="1" showInputMessage="1" showErrorMessage="1" xr:uid="{D861F22B-A8C5-4A4E-BDB2-EF3EDBF78507}">
          <x14:formula1>
            <xm:f>Tvättstugor!$A$2:$A$4</xm:f>
          </x14:formula1>
          <xm:sqref>D76</xm:sqref>
        </x14:dataValidation>
        <x14:dataValidation type="list" allowBlank="1" showInputMessage="1" showErrorMessage="1" xr:uid="{8A8F6F36-82C1-2D42-9B6B-1E61F4B36FC7}">
          <x14:formula1>
            <xm:f>Tvättstugor!$C$2:$C$13</xm:f>
          </x14:formula1>
          <xm:sqref>D78</xm:sqref>
        </x14:dataValidation>
        <x14:dataValidation type="list" allowBlank="1" showInputMessage="1" showErrorMessage="1" xr:uid="{BBACACBC-E30B-BF4B-BC83-16B3B9BA33CC}">
          <x14:formula1>
            <xm:f>Tvättstugor!$D$2:$D$6</xm:f>
          </x14:formula1>
          <xm:sqref>D79</xm:sqref>
        </x14:dataValidation>
        <x14:dataValidation type="list" allowBlank="1" showInputMessage="1" showErrorMessage="1" xr:uid="{9F5E2AE9-E579-8846-89C3-93B98D734045}">
          <x14:formula1>
            <xm:f>Tvättstugor!$E$2:$E$6</xm:f>
          </x14:formula1>
          <xm:sqref>D80</xm:sqref>
        </x14:dataValidation>
        <x14:dataValidation type="list" allowBlank="1" showInputMessage="1" showErrorMessage="1" xr:uid="{6DB4C4C7-4597-D24F-9CC2-AE454168517D}">
          <x14:formula1>
            <xm:f>Tvättstugor!$F$2:$F$5</xm:f>
          </x14:formula1>
          <xm:sqref>D81</xm:sqref>
        </x14:dataValidation>
        <x14:dataValidation type="list" allowBlank="1" showInputMessage="1" showErrorMessage="1" xr:uid="{69ED1820-207B-2C47-BE0F-963D2FA6FF52}">
          <x14:formula1>
            <xm:f>Tvättstugor!$G$2:$G$6</xm:f>
          </x14:formula1>
          <xm:sqref>D82 D85</xm:sqref>
        </x14:dataValidation>
        <x14:dataValidation type="list" allowBlank="1" showInputMessage="1" showErrorMessage="1" xr:uid="{8A1AA8F1-36C5-CD4D-A67D-A2829E5C9282}">
          <x14:formula1>
            <xm:f>Tvättstugor!$H$2:$H$6</xm:f>
          </x14:formula1>
          <xm:sqref>D83</xm:sqref>
        </x14:dataValidation>
        <x14:dataValidation type="list" allowBlank="1" showInputMessage="1" showErrorMessage="1" xr:uid="{DD96B7F3-5A9B-9142-B61A-5233B051757C}">
          <x14:formula1>
            <xm:f>Tvättstugor!$I$2:$I$5</xm:f>
          </x14:formula1>
          <xm:sqref>D84 D86</xm:sqref>
        </x14:dataValidation>
        <x14:dataValidation type="list" allowBlank="1" showInputMessage="1" showErrorMessage="1" xr:uid="{0220D901-44A6-49A5-A808-E613198AB87E}">
          <x14:formula1>
            <xm:f>Garage!$B$2:$B$15</xm:f>
          </x14:formula1>
          <xm:sqref>D88</xm:sqref>
        </x14:dataValidation>
        <x14:dataValidation type="list" allowBlank="1" showInputMessage="1" showErrorMessage="1" xr:uid="{448597C5-D770-46A8-82F6-1F634CA4F218}">
          <x14:formula1>
            <xm:f>Garage!$C$2:$C$13</xm:f>
          </x14:formula1>
          <xm:sqref>D89</xm:sqref>
        </x14:dataValidation>
        <x14:dataValidation type="list" allowBlank="1" showInputMessage="1" showErrorMessage="1" xr:uid="{36430F14-D3F9-4DB7-A881-E61098D9DA9B}">
          <x14:formula1>
            <xm:f>Garage!$D$2:$D$13</xm:f>
          </x14:formula1>
          <xm:sqref>D90:D95</xm:sqref>
        </x14:dataValidation>
        <x14:dataValidation type="list" allowBlank="1" showInputMessage="1" showErrorMessage="1" xr:uid="{0806E8E4-72D2-5343-8C95-41D63EE1C429}">
          <x14:formula1>
            <xm:f>'Övriga speciella lokaler'!$A$2:$A$6</xm:f>
          </x14:formula1>
          <xm:sqref>D165</xm:sqref>
        </x14:dataValidation>
        <x14:dataValidation type="list" allowBlank="1" showInputMessage="1" showErrorMessage="1" xr:uid="{36CD8423-B9DE-3740-8BEB-28C4D20FFBAD}">
          <x14:formula1>
            <xm:f>Elanläggningar!$A$2:$A$7</xm:f>
          </x14:formula1>
          <xm:sqref>D132 D135:D139</xm:sqref>
        </x14:dataValidation>
        <x14:dataValidation type="list" allowBlank="1" showInputMessage="1" showErrorMessage="1" xr:uid="{5D216226-2EB0-174A-A292-59982A5B301E}">
          <x14:formula1>
            <xm:f>Ventilation!$B$2:$B$5</xm:f>
          </x14:formula1>
          <xm:sqref>D119</xm:sqref>
        </x14:dataValidation>
        <x14:dataValidation type="list" allowBlank="1" showInputMessage="1" showErrorMessage="1" xr:uid="{77170EE8-EAFA-534C-A5B7-227DA40F526E}">
          <x14:formula1>
            <xm:f>Ventilation!$C$2:$C$5</xm:f>
          </x14:formula1>
          <xm:sqref>D120</xm:sqref>
        </x14:dataValidation>
        <x14:dataValidation type="list" allowBlank="1" showInputMessage="1" showErrorMessage="1" xr:uid="{5098A517-3FE3-DF44-858A-285CD6286996}">
          <x14:formula1>
            <xm:f>Ventilation!$D$2:$D$5</xm:f>
          </x14:formula1>
          <xm:sqref>D121</xm:sqref>
        </x14:dataValidation>
        <x14:dataValidation type="list" allowBlank="1" showInputMessage="1" showErrorMessage="1" xr:uid="{AFDF38A0-F4FB-8B42-80D0-DA7F3134406C}">
          <x14:formula1>
            <xm:f>Ventilation!$E$2:$E$5</xm:f>
          </x14:formula1>
          <xm:sqref>D122</xm:sqref>
        </x14:dataValidation>
        <x14:dataValidation type="list" allowBlank="1" showInputMessage="1" showErrorMessage="1" xr:uid="{EF2D3E31-2356-DF4A-9EDA-6B5C25ECA566}">
          <x14:formula1>
            <xm:f>Ventilation!$F$2:$F$4</xm:f>
          </x14:formula1>
          <xm:sqref>D123</xm:sqref>
        </x14:dataValidation>
        <x14:dataValidation type="list" allowBlank="1" showInputMessage="1" showErrorMessage="1" xr:uid="{83C116B1-DECE-844E-827E-ED3D93BBBDE6}">
          <x14:formula1>
            <xm:f>Ventilation!$G$2:$G$4</xm:f>
          </x14:formula1>
          <xm:sqref>D124:D130</xm:sqref>
        </x14:dataValidation>
        <x14:dataValidation type="list" allowBlank="1" showInputMessage="1" showErrorMessage="1" xr:uid="{04CDAEE4-57E4-404F-B079-CC7D3ED4F5CA}">
          <x14:formula1>
            <xm:f>'Vatten, avlopp, värme, kyla'!$A$2:$A$8</xm:f>
          </x14:formula1>
          <xm:sqref>D97</xm:sqref>
        </x14:dataValidation>
        <x14:dataValidation type="list" allowBlank="1" showInputMessage="1" showErrorMessage="1" xr:uid="{C742854C-235E-4F06-AC46-32B686C26BCA}">
          <x14:formula1>
            <xm:f>'Vatten, avlopp, värme, kyla'!$B$2:$B$8</xm:f>
          </x14:formula1>
          <xm:sqref>D98</xm:sqref>
        </x14:dataValidation>
        <x14:dataValidation type="list" allowBlank="1" showInputMessage="1" showErrorMessage="1" xr:uid="{FDABAE93-CAF0-45A2-99D3-2F0287A21571}">
          <x14:formula1>
            <xm:f>'Vatten, avlopp, värme, kyla'!$K$2:$K$14</xm:f>
          </x14:formula1>
          <xm:sqref>D106</xm:sqref>
        </x14:dataValidation>
        <x14:dataValidation type="list" allowBlank="1" showInputMessage="1" showErrorMessage="1" xr:uid="{9AF49B14-4AFB-4C81-85B0-A77C8D5CA6A7}">
          <x14:formula1>
            <xm:f>'Vatten, avlopp, värme, kyla'!$J$2:$J$5</xm:f>
          </x14:formula1>
          <xm:sqref>D105</xm:sqref>
        </x14:dataValidation>
        <x14:dataValidation type="list" allowBlank="1" showInputMessage="1" showErrorMessage="1" xr:uid="{5AC0CE21-4152-4FEC-B7DD-20F1669E44AE}">
          <x14:formula1>
            <xm:f>'Vatten, avlopp, värme, kyla'!$I$2:$I$8</xm:f>
          </x14:formula1>
          <xm:sqref>D104</xm:sqref>
        </x14:dataValidation>
        <x14:dataValidation type="list" allowBlank="1" showInputMessage="1" showErrorMessage="1" xr:uid="{5DC250B0-0623-438C-BDBE-A1E983D27403}">
          <x14:formula1>
            <xm:f>Fasad!$H$2:$H$6</xm:f>
          </x14:formula1>
          <xm:sqref>D37</xm:sqref>
        </x14:dataValidation>
        <x14:dataValidation type="list" allowBlank="1" showInputMessage="1" showErrorMessage="1" xr:uid="{18B1C5A3-2C93-4A54-9DB2-ED24AAE35CD3}">
          <x14:formula1>
            <xm:f>Fasad!$I$2:$I$6</xm:f>
          </x14:formula1>
          <xm:sqref>D38</xm:sqref>
        </x14:dataValidation>
        <x14:dataValidation type="list" allowBlank="1" showInputMessage="1" showErrorMessage="1" xr:uid="{1B5BCD7F-38FB-473E-9275-9BF27FFF6AD5}">
          <x14:formula1>
            <xm:f>Fasad!$J$2:$J$5</xm:f>
          </x14:formula1>
          <xm:sqref>D39</xm:sqref>
        </x14:dataValidation>
        <x14:dataValidation type="list" allowBlank="1" showInputMessage="1" showErrorMessage="1" xr:uid="{15DFBD0F-D62D-4539-AF13-B98A4516D98E}">
          <x14:formula1>
            <xm:f>Fasad!$K$2:$K$5</xm:f>
          </x14:formula1>
          <xm:sqref>D40</xm:sqref>
        </x14:dataValidation>
        <x14:dataValidation type="list" allowBlank="1" showInputMessage="1" showErrorMessage="1" xr:uid="{3B93C07B-4ABB-48FD-AEBB-B4142D996E2E}">
          <x14:formula1>
            <xm:f>Fasad!$L$2:$L$8</xm:f>
          </x14:formula1>
          <xm:sqref>D41</xm:sqref>
        </x14:dataValidation>
        <x14:dataValidation type="list" allowBlank="1" xr:uid="{0A87BA43-A195-4024-ACEA-0D96CBDB40A6}">
          <x14:formula1>
            <xm:f>'Ute, Mark'!$B$2:$B$12</xm:f>
          </x14:formula1>
          <xm:sqref>D10</xm:sqref>
        </x14:dataValidation>
        <x14:dataValidation type="list" allowBlank="1" showInputMessage="1" showErrorMessage="1" xr:uid="{DBB00037-FC90-4F61-B08D-E1D499C7CCB1}">
          <x14:formula1>
            <xm:f>Avfallshantering!$B$2:$B$4</xm:f>
          </x14:formula1>
          <xm:sqref>D148:D153</xm:sqref>
        </x14:dataValidation>
        <x14:dataValidation type="list" allowBlank="1" showInputMessage="1" showErrorMessage="1" xr:uid="{864B4CE0-EB9F-4471-AF76-61E95C450949}">
          <x14:formula1>
            <xm:f>'Övriga speciella lokaler'!$B$2:$B$13</xm:f>
          </x14:formula1>
          <xm:sqref>D166:D172</xm:sqref>
        </x14:dataValidation>
        <x14:dataValidation type="list" allowBlank="1" showInputMessage="1" showErrorMessage="1" xr:uid="{1C7AA03F-7617-4292-A285-432904B10AA3}">
          <x14:formula1>
            <xm:f>Tvättstugor!$B$2:$B$13</xm:f>
          </x14:formula1>
          <xm:sqref>D77</xm:sqref>
        </x14:dataValidation>
        <x14:dataValidation type="list" allowBlank="1" showInputMessage="1" showErrorMessage="1" xr:uid="{947F4F39-B8C7-48E1-A99B-B40119EC4EEE}">
          <x14:formula1>
            <xm:f>'Vatten, avlopp, värme, kyla'!$G$2:$G$3</xm:f>
          </x14:formula1>
          <xm:sqref>D102</xm:sqref>
        </x14:dataValidation>
        <x14:dataValidation type="list" allowBlank="1" showInputMessage="1" showErrorMessage="1" xr:uid="{5CA89C07-5B36-4C3C-8573-249A78582E72}">
          <x14:formula1>
            <xm:f>'Vatten, avlopp, värme, kyla'!$H$2:$H$8</xm:f>
          </x14:formula1>
          <xm:sqref>D103</xm:sqref>
        </x14:dataValidation>
        <x14:dataValidation type="list" allowBlank="1" showInputMessage="1" showErrorMessage="1" xr:uid="{A17E2C65-5683-4C47-981A-68E1A65669BC}">
          <x14:formula1>
            <xm:f>Tak!$B$2:$B$9</xm:f>
          </x14:formula1>
          <xm:sqref>D24</xm:sqref>
        </x14:dataValidation>
        <x14:dataValidation type="list" allowBlank="1" showInputMessage="1" showErrorMessage="1" xr:uid="{AE47120B-7B77-4236-9346-F831F0AE8ECB}">
          <x14:formula1>
            <xm:f>Fasad!$B$2:$B$19</xm:f>
          </x14:formula1>
          <xm:sqref>D36</xm:sqref>
        </x14:dataValidation>
        <x14:dataValidation type="list" allowBlank="1" showInputMessage="1" showErrorMessage="1" xr:uid="{6426E069-BA13-754B-8CB7-9980F559AF3B}">
          <x14:formula1>
            <xm:f>'Entréer Trapphus'!$C$2:$C$14</xm:f>
          </x14:formula1>
          <xm:sqref>D49</xm:sqref>
        </x14:dataValidation>
        <x14:dataValidation type="list" allowBlank="1" showInputMessage="1" showErrorMessage="1" xr:uid="{AAB7B434-2D3C-BC41-985E-4CBD2CB1711A}">
          <x14:formula1>
            <xm:f>'Entréer Trapphus'!$D$2:$D$14</xm:f>
          </x14:formula1>
          <xm:sqref>D50</xm:sqref>
        </x14:dataValidation>
        <x14:dataValidation type="list" allowBlank="1" showInputMessage="1" showErrorMessage="1" xr:uid="{70EBE901-09BF-A944-A0B8-9778577750D5}">
          <x14:formula1>
            <xm:f>Fasad!$M$2:$M$6</xm:f>
          </x14:formula1>
          <xm:sqref>D42</xm:sqref>
        </x14:dataValidation>
        <x14:dataValidation type="list" allowBlank="1" showInputMessage="1" showErrorMessage="1" xr:uid="{1D73B6C9-5042-426F-BDFF-B43467EFDEBC}">
          <x14:formula1>
            <xm:f>Fasad!$N$2:$N$6</xm:f>
          </x14:formula1>
          <xm:sqref>D43:D45</xm:sqref>
        </x14:dataValidation>
        <x14:dataValidation type="list" allowBlank="1" showInputMessage="1" showErrorMessage="1" xr:uid="{5F7C4169-2EE9-4B92-9699-B2ACD2B78D18}">
          <x14:formula1>
            <xm:f>'Ute, Mark'!$I$2:$I$3</xm:f>
          </x14:formula1>
          <xm:sqref>D17:D21</xm:sqref>
        </x14:dataValidation>
        <x14:dataValidation type="list" allowBlank="1" showInputMessage="1" showErrorMessage="1" xr:uid="{E2671F87-55F9-3F45-869E-D94E1C7891DD}">
          <x14:formula1>
            <xm:f>Hissar!$B$2:$B$6</xm:f>
          </x14:formula1>
          <xm:sqref>D65:D66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workbookViewId="0">
      <selection activeCell="C23" sqref="C23"/>
    </sheetView>
  </sheetViews>
  <sheetFormatPr defaultColWidth="8.85546875" defaultRowHeight="15" x14ac:dyDescent="0.25"/>
  <cols>
    <col min="1" max="2" width="24.7109375" bestFit="1" customWidth="1"/>
    <col min="3" max="3" width="48" bestFit="1" customWidth="1"/>
    <col min="4" max="4" width="27.42578125" bestFit="1" customWidth="1"/>
    <col min="5" max="5" width="28.85546875" bestFit="1" customWidth="1"/>
    <col min="6" max="6" width="25.85546875" bestFit="1" customWidth="1"/>
    <col min="7" max="7" width="23.85546875" bestFit="1" customWidth="1"/>
    <col min="8" max="8" width="16.42578125" bestFit="1" customWidth="1"/>
    <col min="9" max="9" width="26.42578125" bestFit="1" customWidth="1"/>
  </cols>
  <sheetData>
    <row r="1" spans="1:9" s="1" customFormat="1" x14ac:dyDescent="0.25">
      <c r="A1" s="1" t="s">
        <v>404</v>
      </c>
      <c r="B1" s="1" t="s">
        <v>404</v>
      </c>
      <c r="C1" s="1" t="s">
        <v>405</v>
      </c>
      <c r="D1" s="1" t="s">
        <v>406</v>
      </c>
      <c r="E1" s="1" t="s">
        <v>407</v>
      </c>
      <c r="F1" s="1" t="s">
        <v>408</v>
      </c>
      <c r="G1" s="1" t="s">
        <v>408</v>
      </c>
      <c r="H1" s="1" t="s">
        <v>277</v>
      </c>
      <c r="I1" s="1" t="s">
        <v>277</v>
      </c>
    </row>
    <row r="2" spans="1:9" s="2" customFormat="1" x14ac:dyDescent="0.25">
      <c r="A2" s="2" t="s">
        <v>507</v>
      </c>
      <c r="B2" s="2" t="s">
        <v>508</v>
      </c>
      <c r="C2" s="2" t="s">
        <v>126</v>
      </c>
      <c r="D2" s="2" t="s">
        <v>127</v>
      </c>
      <c r="E2" s="2" t="s">
        <v>128</v>
      </c>
      <c r="F2" s="2" t="s">
        <v>130</v>
      </c>
      <c r="G2" s="2" t="s">
        <v>131</v>
      </c>
      <c r="H2" s="2" t="s">
        <v>133</v>
      </c>
      <c r="I2" s="2" t="s">
        <v>132</v>
      </c>
    </row>
    <row r="3" spans="1:9" x14ac:dyDescent="0.25">
      <c r="A3" t="s">
        <v>409</v>
      </c>
      <c r="B3" t="s">
        <v>409</v>
      </c>
      <c r="C3" t="s">
        <v>478</v>
      </c>
      <c r="D3" t="s">
        <v>419</v>
      </c>
      <c r="E3" t="s">
        <v>421</v>
      </c>
      <c r="F3" t="s">
        <v>445</v>
      </c>
      <c r="G3" t="s">
        <v>430</v>
      </c>
      <c r="H3" t="s">
        <v>431</v>
      </c>
      <c r="I3" t="s">
        <v>432</v>
      </c>
    </row>
    <row r="4" spans="1:9" x14ac:dyDescent="0.25">
      <c r="A4" t="s">
        <v>410</v>
      </c>
      <c r="B4" t="s">
        <v>410</v>
      </c>
      <c r="C4" t="s">
        <v>446</v>
      </c>
      <c r="D4" t="s">
        <v>420</v>
      </c>
      <c r="E4" t="s">
        <v>422</v>
      </c>
      <c r="F4" t="s">
        <v>433</v>
      </c>
      <c r="G4" t="s">
        <v>427</v>
      </c>
    </row>
    <row r="5" spans="1:9" x14ac:dyDescent="0.25">
      <c r="A5" t="s">
        <v>412</v>
      </c>
      <c r="B5" t="s">
        <v>412</v>
      </c>
      <c r="C5" t="s">
        <v>447</v>
      </c>
      <c r="E5" t="s">
        <v>423</v>
      </c>
      <c r="F5" t="s">
        <v>434</v>
      </c>
      <c r="G5" t="s">
        <v>428</v>
      </c>
    </row>
    <row r="6" spans="1:9" x14ac:dyDescent="0.25">
      <c r="A6" t="s">
        <v>411</v>
      </c>
      <c r="B6" t="s">
        <v>411</v>
      </c>
      <c r="C6" t="s">
        <v>448</v>
      </c>
      <c r="E6" t="s">
        <v>424</v>
      </c>
      <c r="F6" t="s">
        <v>435</v>
      </c>
      <c r="G6" t="s">
        <v>429</v>
      </c>
    </row>
    <row r="7" spans="1:9" x14ac:dyDescent="0.25">
      <c r="A7" t="s">
        <v>413</v>
      </c>
      <c r="B7" t="s">
        <v>413</v>
      </c>
      <c r="C7" t="s">
        <v>449</v>
      </c>
      <c r="E7" t="s">
        <v>425</v>
      </c>
      <c r="F7" t="s">
        <v>436</v>
      </c>
    </row>
    <row r="8" spans="1:9" x14ac:dyDescent="0.25">
      <c r="A8" t="s">
        <v>414</v>
      </c>
      <c r="B8" t="s">
        <v>414</v>
      </c>
      <c r="C8" t="s">
        <v>450</v>
      </c>
      <c r="E8" t="s">
        <v>426</v>
      </c>
      <c r="F8" t="s">
        <v>437</v>
      </c>
    </row>
    <row r="9" spans="1:9" x14ac:dyDescent="0.25">
      <c r="A9" t="s">
        <v>415</v>
      </c>
      <c r="B9" t="s">
        <v>415</v>
      </c>
      <c r="C9" t="s">
        <v>451</v>
      </c>
      <c r="F9" t="s">
        <v>438</v>
      </c>
    </row>
    <row r="10" spans="1:9" x14ac:dyDescent="0.25">
      <c r="A10" t="s">
        <v>416</v>
      </c>
      <c r="B10" t="s">
        <v>416</v>
      </c>
      <c r="C10" t="s">
        <v>452</v>
      </c>
      <c r="F10" t="s">
        <v>439</v>
      </c>
    </row>
    <row r="11" spans="1:9" x14ac:dyDescent="0.25">
      <c r="A11" t="s">
        <v>417</v>
      </c>
      <c r="B11" t="s">
        <v>417</v>
      </c>
      <c r="C11" t="s">
        <v>453</v>
      </c>
      <c r="F11" t="s">
        <v>440</v>
      </c>
    </row>
    <row r="12" spans="1:9" x14ac:dyDescent="0.25">
      <c r="A12" t="s">
        <v>418</v>
      </c>
      <c r="B12" t="s">
        <v>418</v>
      </c>
      <c r="C12" t="s">
        <v>454</v>
      </c>
      <c r="F12" t="s">
        <v>441</v>
      </c>
    </row>
    <row r="13" spans="1:9" x14ac:dyDescent="0.25">
      <c r="C13" t="s">
        <v>455</v>
      </c>
      <c r="F13" t="s">
        <v>442</v>
      </c>
    </row>
    <row r="14" spans="1:9" x14ac:dyDescent="0.25">
      <c r="C14" t="s">
        <v>456</v>
      </c>
      <c r="F14" t="s">
        <v>443</v>
      </c>
    </row>
    <row r="15" spans="1:9" x14ac:dyDescent="0.25">
      <c r="C15" t="s">
        <v>457</v>
      </c>
      <c r="F15" t="s">
        <v>444</v>
      </c>
    </row>
    <row r="16" spans="1:9" x14ac:dyDescent="0.25">
      <c r="C16" t="s">
        <v>458</v>
      </c>
    </row>
    <row r="17" spans="3:3" x14ac:dyDescent="0.25">
      <c r="C17" t="s">
        <v>459</v>
      </c>
    </row>
    <row r="18" spans="3:3" x14ac:dyDescent="0.25">
      <c r="C18" t="s">
        <v>460</v>
      </c>
    </row>
    <row r="19" spans="3:3" x14ac:dyDescent="0.25">
      <c r="C19" t="s">
        <v>461</v>
      </c>
    </row>
    <row r="20" spans="3:3" x14ac:dyDescent="0.25">
      <c r="C20" t="s">
        <v>462</v>
      </c>
    </row>
    <row r="21" spans="3:3" x14ac:dyDescent="0.25">
      <c r="C21" t="s">
        <v>463</v>
      </c>
    </row>
    <row r="22" spans="3:3" x14ac:dyDescent="0.25">
      <c r="C22" t="s">
        <v>464</v>
      </c>
    </row>
    <row r="23" spans="3:3" x14ac:dyDescent="0.25">
      <c r="C23" t="s">
        <v>465</v>
      </c>
    </row>
    <row r="24" spans="3:3" x14ac:dyDescent="0.25">
      <c r="C24" t="s">
        <v>466</v>
      </c>
    </row>
    <row r="25" spans="3:3" x14ac:dyDescent="0.25">
      <c r="C25" t="s">
        <v>467</v>
      </c>
    </row>
    <row r="26" spans="3:3" x14ac:dyDescent="0.25">
      <c r="C26" t="s">
        <v>468</v>
      </c>
    </row>
    <row r="27" spans="3:3" x14ac:dyDescent="0.25">
      <c r="C27" t="s">
        <v>469</v>
      </c>
    </row>
    <row r="28" spans="3:3" x14ac:dyDescent="0.25">
      <c r="C28" t="s">
        <v>470</v>
      </c>
    </row>
    <row r="29" spans="3:3" x14ac:dyDescent="0.25">
      <c r="C29" t="s">
        <v>471</v>
      </c>
    </row>
    <row r="30" spans="3:3" x14ac:dyDescent="0.25">
      <c r="C30" t="s">
        <v>472</v>
      </c>
    </row>
    <row r="31" spans="3:3" x14ac:dyDescent="0.25">
      <c r="C31" t="s">
        <v>473</v>
      </c>
    </row>
    <row r="32" spans="3:3" x14ac:dyDescent="0.25">
      <c r="C32" t="s">
        <v>474</v>
      </c>
    </row>
    <row r="33" spans="3:3" x14ac:dyDescent="0.25">
      <c r="C33" t="s">
        <v>475</v>
      </c>
    </row>
    <row r="34" spans="3:3" x14ac:dyDescent="0.25">
      <c r="C34" t="s">
        <v>476</v>
      </c>
    </row>
    <row r="35" spans="3:3" x14ac:dyDescent="0.25">
      <c r="C35" t="s">
        <v>477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workbookViewId="0">
      <selection activeCell="C23" sqref="C23"/>
    </sheetView>
  </sheetViews>
  <sheetFormatPr defaultColWidth="8.85546875" defaultRowHeight="15" x14ac:dyDescent="0.25"/>
  <cols>
    <col min="1" max="1" width="41.140625" bestFit="1" customWidth="1"/>
    <col min="2" max="2" width="32.7109375" bestFit="1" customWidth="1"/>
    <col min="3" max="3" width="34" bestFit="1" customWidth="1"/>
    <col min="4" max="4" width="37.42578125" bestFit="1" customWidth="1"/>
    <col min="5" max="5" width="47" bestFit="1" customWidth="1"/>
    <col min="6" max="6" width="30.140625" bestFit="1" customWidth="1"/>
    <col min="7" max="7" width="26.28515625" bestFit="1" customWidth="1"/>
    <col min="8" max="8" width="20" bestFit="1" customWidth="1"/>
    <col min="9" max="9" width="25.140625" bestFit="1" customWidth="1"/>
  </cols>
  <sheetData>
    <row r="1" spans="1:9" s="1" customFormat="1" x14ac:dyDescent="0.25">
      <c r="A1" s="1" t="s">
        <v>156</v>
      </c>
      <c r="B1" s="1" t="s">
        <v>157</v>
      </c>
      <c r="C1" s="1" t="s">
        <v>158</v>
      </c>
      <c r="D1" s="1" t="s">
        <v>159</v>
      </c>
      <c r="E1" s="1" t="s">
        <v>183</v>
      </c>
      <c r="F1" s="1" t="s">
        <v>160</v>
      </c>
      <c r="G1" s="1" t="s">
        <v>161</v>
      </c>
      <c r="H1" s="1" t="s">
        <v>162</v>
      </c>
      <c r="I1" s="1" t="s">
        <v>163</v>
      </c>
    </row>
    <row r="2" spans="1:9" s="2" customFormat="1" x14ac:dyDescent="0.25">
      <c r="A2" s="2" t="s">
        <v>64</v>
      </c>
      <c r="B2" s="2" t="s">
        <v>155</v>
      </c>
      <c r="C2" s="2" t="s">
        <v>170</v>
      </c>
      <c r="D2" s="2" t="s">
        <v>102</v>
      </c>
      <c r="E2" s="2" t="s">
        <v>70</v>
      </c>
      <c r="F2" s="2" t="s">
        <v>65</v>
      </c>
      <c r="G2" s="2" t="s">
        <v>66</v>
      </c>
      <c r="H2" s="2" t="s">
        <v>69</v>
      </c>
      <c r="I2" s="2" t="s">
        <v>103</v>
      </c>
    </row>
    <row r="3" spans="1:9" x14ac:dyDescent="0.25">
      <c r="A3" t="s">
        <v>164</v>
      </c>
      <c r="B3" t="s">
        <v>595</v>
      </c>
      <c r="C3" t="s">
        <v>171</v>
      </c>
      <c r="D3" t="s">
        <v>179</v>
      </c>
      <c r="E3" t="s">
        <v>184</v>
      </c>
      <c r="F3" t="s">
        <v>187</v>
      </c>
      <c r="G3" t="s">
        <v>191</v>
      </c>
      <c r="H3" t="s">
        <v>198</v>
      </c>
      <c r="I3" t="s">
        <v>195</v>
      </c>
    </row>
    <row r="4" spans="1:9" x14ac:dyDescent="0.25">
      <c r="A4" t="s">
        <v>165</v>
      </c>
      <c r="B4" t="s">
        <v>596</v>
      </c>
      <c r="C4" t="s">
        <v>172</v>
      </c>
      <c r="D4" t="s">
        <v>180</v>
      </c>
      <c r="E4" t="s">
        <v>185</v>
      </c>
      <c r="F4" t="s">
        <v>188</v>
      </c>
      <c r="G4" t="s">
        <v>192</v>
      </c>
      <c r="H4" t="s">
        <v>199</v>
      </c>
      <c r="I4" t="s">
        <v>196</v>
      </c>
    </row>
    <row r="5" spans="1:9" x14ac:dyDescent="0.25">
      <c r="A5" t="s">
        <v>166</v>
      </c>
      <c r="B5" t="s">
        <v>597</v>
      </c>
      <c r="C5" t="s">
        <v>173</v>
      </c>
      <c r="D5" t="s">
        <v>181</v>
      </c>
      <c r="E5" t="s">
        <v>186</v>
      </c>
      <c r="F5" t="s">
        <v>189</v>
      </c>
      <c r="G5" t="s">
        <v>193</v>
      </c>
      <c r="I5" t="s">
        <v>197</v>
      </c>
    </row>
    <row r="6" spans="1:9" x14ac:dyDescent="0.25">
      <c r="A6" t="s">
        <v>167</v>
      </c>
      <c r="B6" t="s">
        <v>598</v>
      </c>
      <c r="C6" t="s">
        <v>174</v>
      </c>
      <c r="D6" t="s">
        <v>182</v>
      </c>
      <c r="F6" t="s">
        <v>190</v>
      </c>
      <c r="G6" t="s">
        <v>194</v>
      </c>
    </row>
    <row r="7" spans="1:9" x14ac:dyDescent="0.25">
      <c r="A7" t="s">
        <v>168</v>
      </c>
      <c r="B7" t="s">
        <v>599</v>
      </c>
      <c r="C7" t="s">
        <v>175</v>
      </c>
    </row>
    <row r="8" spans="1:9" x14ac:dyDescent="0.25">
      <c r="A8" t="s">
        <v>169</v>
      </c>
      <c r="B8" t="s">
        <v>600</v>
      </c>
      <c r="C8" t="s">
        <v>176</v>
      </c>
    </row>
    <row r="9" spans="1:9" x14ac:dyDescent="0.25">
      <c r="B9" t="s">
        <v>601</v>
      </c>
      <c r="C9" t="s">
        <v>177</v>
      </c>
    </row>
    <row r="10" spans="1:9" x14ac:dyDescent="0.25">
      <c r="C10" t="s">
        <v>178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topLeftCell="J1" workbookViewId="0">
      <selection activeCell="C23" sqref="C23"/>
    </sheetView>
  </sheetViews>
  <sheetFormatPr defaultColWidth="8.85546875" defaultRowHeight="15" x14ac:dyDescent="0.25"/>
  <cols>
    <col min="1" max="1" width="38.140625" bestFit="1" customWidth="1"/>
    <col min="2" max="2" width="38.140625" customWidth="1"/>
    <col min="3" max="3" width="47.42578125" bestFit="1" customWidth="1"/>
    <col min="4" max="4" width="46.28515625" bestFit="1" customWidth="1"/>
    <col min="5" max="5" width="32.42578125" bestFit="1" customWidth="1"/>
    <col min="6" max="6" width="34.42578125" bestFit="1" customWidth="1"/>
    <col min="7" max="7" width="38.7109375" bestFit="1" customWidth="1"/>
    <col min="8" max="8" width="37.28515625" bestFit="1" customWidth="1"/>
    <col min="9" max="9" width="36.140625" bestFit="1" customWidth="1"/>
    <col min="10" max="10" width="29.7109375" bestFit="1" customWidth="1"/>
    <col min="11" max="11" width="31.140625" bestFit="1" customWidth="1"/>
    <col min="12" max="12" width="35.42578125" bestFit="1" customWidth="1"/>
    <col min="13" max="13" width="35.28515625" bestFit="1" customWidth="1"/>
    <col min="14" max="14" width="25.140625" bestFit="1" customWidth="1"/>
  </cols>
  <sheetData>
    <row r="1" spans="1:14" s="1" customFormat="1" x14ac:dyDescent="0.25">
      <c r="A1" s="1" t="s">
        <v>200</v>
      </c>
      <c r="B1" s="1" t="s">
        <v>215</v>
      </c>
      <c r="C1" s="1" t="s">
        <v>201</v>
      </c>
      <c r="D1" s="1" t="s">
        <v>201</v>
      </c>
      <c r="E1" s="1" t="s">
        <v>201</v>
      </c>
      <c r="F1" s="1" t="s">
        <v>201</v>
      </c>
      <c r="G1" s="1" t="s">
        <v>219</v>
      </c>
      <c r="H1" s="1" t="s">
        <v>202</v>
      </c>
      <c r="I1" s="1" t="s">
        <v>202</v>
      </c>
      <c r="J1" s="1" t="s">
        <v>202</v>
      </c>
      <c r="K1" s="1" t="s">
        <v>202</v>
      </c>
      <c r="L1" s="1" t="s">
        <v>202</v>
      </c>
      <c r="M1" s="1" t="s">
        <v>203</v>
      </c>
      <c r="N1" s="1" t="s">
        <v>635</v>
      </c>
    </row>
    <row r="2" spans="1:14" s="2" customFormat="1" x14ac:dyDescent="0.25">
      <c r="A2" s="2" t="s">
        <v>43</v>
      </c>
      <c r="B2" s="2" t="s">
        <v>216</v>
      </c>
      <c r="C2" s="2" t="s">
        <v>109</v>
      </c>
      <c r="D2" s="2" t="s">
        <v>110</v>
      </c>
      <c r="E2" s="2" t="s">
        <v>111</v>
      </c>
      <c r="F2" s="2" t="s">
        <v>112</v>
      </c>
      <c r="G2" s="2" t="s">
        <v>113</v>
      </c>
      <c r="H2" s="2" t="s">
        <v>104</v>
      </c>
      <c r="I2" s="2" t="s">
        <v>105</v>
      </c>
      <c r="J2" s="2" t="s">
        <v>106</v>
      </c>
      <c r="K2" s="2" t="s">
        <v>107</v>
      </c>
      <c r="L2" s="2" t="s">
        <v>108</v>
      </c>
      <c r="M2" s="2" t="s">
        <v>67</v>
      </c>
      <c r="N2" s="2" t="s">
        <v>636</v>
      </c>
    </row>
    <row r="3" spans="1:14" x14ac:dyDescent="0.25">
      <c r="A3" t="s">
        <v>204</v>
      </c>
      <c r="B3" t="s">
        <v>602</v>
      </c>
      <c r="C3" t="s">
        <v>551</v>
      </c>
      <c r="D3" t="s">
        <v>555</v>
      </c>
      <c r="E3" t="s">
        <v>559</v>
      </c>
      <c r="F3" t="s">
        <v>562</v>
      </c>
      <c r="G3" t="s">
        <v>565</v>
      </c>
      <c r="H3" t="s">
        <v>571</v>
      </c>
      <c r="I3" t="s">
        <v>575</v>
      </c>
      <c r="J3" t="s">
        <v>579</v>
      </c>
      <c r="K3" t="s">
        <v>582</v>
      </c>
      <c r="L3" t="s">
        <v>585</v>
      </c>
      <c r="M3" t="s">
        <v>631</v>
      </c>
      <c r="N3" t="s">
        <v>637</v>
      </c>
    </row>
    <row r="4" spans="1:14" x14ac:dyDescent="0.25">
      <c r="A4" t="s">
        <v>205</v>
      </c>
      <c r="B4" t="s">
        <v>603</v>
      </c>
      <c r="C4" t="s">
        <v>552</v>
      </c>
      <c r="D4" t="s">
        <v>556</v>
      </c>
      <c r="E4" t="s">
        <v>560</v>
      </c>
      <c r="F4" t="s">
        <v>563</v>
      </c>
      <c r="G4" t="s">
        <v>566</v>
      </c>
      <c r="H4" t="s">
        <v>572</v>
      </c>
      <c r="I4" t="s">
        <v>576</v>
      </c>
      <c r="J4" t="s">
        <v>580</v>
      </c>
      <c r="K4" t="s">
        <v>583</v>
      </c>
      <c r="L4" t="s">
        <v>586</v>
      </c>
      <c r="M4" t="s">
        <v>632</v>
      </c>
      <c r="N4" t="s">
        <v>638</v>
      </c>
    </row>
    <row r="5" spans="1:14" x14ac:dyDescent="0.25">
      <c r="A5" t="s">
        <v>206</v>
      </c>
      <c r="B5" t="s">
        <v>604</v>
      </c>
      <c r="C5" t="s">
        <v>553</v>
      </c>
      <c r="D5" t="s">
        <v>557</v>
      </c>
      <c r="E5" t="s">
        <v>561</v>
      </c>
      <c r="F5" t="s">
        <v>564</v>
      </c>
      <c r="G5" t="s">
        <v>567</v>
      </c>
      <c r="H5" t="s">
        <v>573</v>
      </c>
      <c r="I5" t="s">
        <v>577</v>
      </c>
      <c r="J5" t="s">
        <v>581</v>
      </c>
      <c r="K5" t="s">
        <v>584</v>
      </c>
      <c r="L5" t="s">
        <v>587</v>
      </c>
      <c r="M5" t="s">
        <v>633</v>
      </c>
      <c r="N5" t="s">
        <v>639</v>
      </c>
    </row>
    <row r="6" spans="1:14" x14ac:dyDescent="0.25">
      <c r="A6" t="s">
        <v>207</v>
      </c>
      <c r="B6" t="s">
        <v>605</v>
      </c>
      <c r="C6" t="s">
        <v>554</v>
      </c>
      <c r="D6" t="s">
        <v>558</v>
      </c>
      <c r="G6" t="s">
        <v>568</v>
      </c>
      <c r="H6" t="s">
        <v>574</v>
      </c>
      <c r="I6" t="s">
        <v>578</v>
      </c>
      <c r="L6" t="s">
        <v>588</v>
      </c>
      <c r="M6" t="s">
        <v>634</v>
      </c>
      <c r="N6" t="s">
        <v>640</v>
      </c>
    </row>
    <row r="7" spans="1:14" x14ac:dyDescent="0.25">
      <c r="A7" t="s">
        <v>208</v>
      </c>
      <c r="B7" t="s">
        <v>606</v>
      </c>
      <c r="G7" t="s">
        <v>569</v>
      </c>
      <c r="L7" t="s">
        <v>589</v>
      </c>
    </row>
    <row r="8" spans="1:14" x14ac:dyDescent="0.25">
      <c r="A8" t="s">
        <v>209</v>
      </c>
      <c r="B8" t="s">
        <v>607</v>
      </c>
      <c r="G8" t="s">
        <v>570</v>
      </c>
      <c r="L8" t="s">
        <v>590</v>
      </c>
    </row>
    <row r="9" spans="1:14" x14ac:dyDescent="0.25">
      <c r="A9" t="s">
        <v>210</v>
      </c>
      <c r="B9" t="s">
        <v>608</v>
      </c>
    </row>
    <row r="10" spans="1:14" x14ac:dyDescent="0.25">
      <c r="A10" t="s">
        <v>211</v>
      </c>
      <c r="B10" t="s">
        <v>609</v>
      </c>
    </row>
    <row r="11" spans="1:14" x14ac:dyDescent="0.25">
      <c r="A11" t="s">
        <v>212</v>
      </c>
      <c r="B11" t="s">
        <v>610</v>
      </c>
    </row>
    <row r="12" spans="1:14" x14ac:dyDescent="0.25">
      <c r="A12" t="s">
        <v>213</v>
      </c>
      <c r="B12" t="s">
        <v>611</v>
      </c>
    </row>
    <row r="13" spans="1:14" x14ac:dyDescent="0.25">
      <c r="A13" t="s">
        <v>218</v>
      </c>
      <c r="B13" t="s">
        <v>612</v>
      </c>
    </row>
    <row r="14" spans="1:14" x14ac:dyDescent="0.25">
      <c r="A14" t="s">
        <v>217</v>
      </c>
      <c r="B14" t="s">
        <v>613</v>
      </c>
    </row>
    <row r="15" spans="1:14" x14ac:dyDescent="0.25">
      <c r="A15" t="s">
        <v>214</v>
      </c>
      <c r="B15" t="s">
        <v>614</v>
      </c>
    </row>
    <row r="16" spans="1:14" x14ac:dyDescent="0.25">
      <c r="B16" t="s">
        <v>615</v>
      </c>
    </row>
    <row r="17" spans="2:2" x14ac:dyDescent="0.25">
      <c r="B17" t="s">
        <v>616</v>
      </c>
    </row>
    <row r="18" spans="2:2" x14ac:dyDescent="0.25">
      <c r="B18" t="s">
        <v>617</v>
      </c>
    </row>
    <row r="19" spans="2:2" x14ac:dyDescent="0.25">
      <c r="B19" t="s">
        <v>618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4"/>
  <sheetViews>
    <sheetView topLeftCell="B1" workbookViewId="0">
      <selection activeCell="C23" sqref="C23"/>
    </sheetView>
  </sheetViews>
  <sheetFormatPr defaultColWidth="11.42578125" defaultRowHeight="15" x14ac:dyDescent="0.25"/>
  <cols>
    <col min="1" max="1" width="49.140625" bestFit="1" customWidth="1"/>
    <col min="2" max="2" width="26.140625" bestFit="1" customWidth="1"/>
    <col min="3" max="3" width="48.85546875" bestFit="1" customWidth="1"/>
    <col min="4" max="4" width="26.140625" customWidth="1"/>
    <col min="5" max="5" width="39.28515625" bestFit="1" customWidth="1"/>
    <col min="6" max="6" width="24.7109375" bestFit="1" customWidth="1"/>
    <col min="7" max="7" width="28.140625" bestFit="1" customWidth="1"/>
    <col min="8" max="9" width="42.85546875" bestFit="1" customWidth="1"/>
    <col min="10" max="10" width="37.42578125" bestFit="1" customWidth="1"/>
    <col min="11" max="11" width="42.42578125" bestFit="1" customWidth="1"/>
    <col min="12" max="12" width="32.85546875" bestFit="1" customWidth="1"/>
    <col min="13" max="13" width="37.140625" bestFit="1" customWidth="1"/>
    <col min="14" max="14" width="21.140625" bestFit="1" customWidth="1"/>
  </cols>
  <sheetData>
    <row r="1" spans="1:14" s="1" customFormat="1" x14ac:dyDescent="0.25">
      <c r="A1" s="1" t="s">
        <v>283</v>
      </c>
      <c r="B1" s="1" t="s">
        <v>282</v>
      </c>
      <c r="C1" s="1" t="s">
        <v>625</v>
      </c>
      <c r="D1" s="1" t="s">
        <v>626</v>
      </c>
      <c r="E1" s="1" t="s">
        <v>281</v>
      </c>
      <c r="F1" s="1" t="s">
        <v>280</v>
      </c>
      <c r="G1" s="1" t="s">
        <v>279</v>
      </c>
      <c r="H1" s="1" t="s">
        <v>278</v>
      </c>
      <c r="I1" s="1" t="s">
        <v>278</v>
      </c>
      <c r="J1" s="1" t="s">
        <v>503</v>
      </c>
      <c r="K1" s="1" t="s">
        <v>265</v>
      </c>
      <c r="L1" s="1" t="s">
        <v>502</v>
      </c>
      <c r="M1" s="1" t="s">
        <v>501</v>
      </c>
      <c r="N1" s="1" t="s">
        <v>277</v>
      </c>
    </row>
    <row r="2" spans="1:14" s="2" customFormat="1" x14ac:dyDescent="0.25">
      <c r="A2" s="2" t="s">
        <v>95</v>
      </c>
      <c r="B2" s="2" t="s">
        <v>96</v>
      </c>
      <c r="C2" s="2" t="s">
        <v>623</v>
      </c>
      <c r="D2" s="2" t="s">
        <v>624</v>
      </c>
      <c r="E2" s="2" t="s">
        <v>620</v>
      </c>
      <c r="F2" s="2" t="s">
        <v>619</v>
      </c>
      <c r="G2" s="2" t="s">
        <v>68</v>
      </c>
      <c r="H2" s="2" t="s">
        <v>593</v>
      </c>
      <c r="I2" s="2" t="s">
        <v>594</v>
      </c>
      <c r="J2" s="2" t="s">
        <v>499</v>
      </c>
      <c r="K2" s="2" t="s">
        <v>504</v>
      </c>
      <c r="L2" s="2" t="s">
        <v>500</v>
      </c>
      <c r="M2" s="2" t="s">
        <v>505</v>
      </c>
      <c r="N2" s="2" t="s">
        <v>63</v>
      </c>
    </row>
    <row r="3" spans="1:14" x14ac:dyDescent="0.25">
      <c r="A3" t="s">
        <v>248</v>
      </c>
      <c r="B3" t="s">
        <v>220</v>
      </c>
      <c r="C3" t="s">
        <v>248</v>
      </c>
      <c r="D3" t="s">
        <v>220</v>
      </c>
      <c r="E3" t="s">
        <v>242</v>
      </c>
      <c r="F3" t="s">
        <v>232</v>
      </c>
      <c r="G3" t="s">
        <v>260</v>
      </c>
      <c r="J3" t="s">
        <v>265</v>
      </c>
      <c r="K3" t="s">
        <v>265</v>
      </c>
      <c r="L3" t="s">
        <v>263</v>
      </c>
      <c r="M3" t="s">
        <v>263</v>
      </c>
      <c r="N3" t="s">
        <v>266</v>
      </c>
    </row>
    <row r="4" spans="1:14" x14ac:dyDescent="0.25">
      <c r="A4" t="s">
        <v>249</v>
      </c>
      <c r="B4" t="s">
        <v>221</v>
      </c>
      <c r="C4" t="s">
        <v>249</v>
      </c>
      <c r="D4" t="s">
        <v>221</v>
      </c>
      <c r="E4" t="s">
        <v>243</v>
      </c>
      <c r="F4" t="s">
        <v>233</v>
      </c>
      <c r="G4" t="s">
        <v>261</v>
      </c>
      <c r="L4" t="s">
        <v>264</v>
      </c>
      <c r="M4" t="s">
        <v>264</v>
      </c>
      <c r="N4" t="s">
        <v>267</v>
      </c>
    </row>
    <row r="5" spans="1:14" x14ac:dyDescent="0.25">
      <c r="A5" s="3" t="s">
        <v>250</v>
      </c>
      <c r="B5" s="3" t="s">
        <v>222</v>
      </c>
      <c r="C5" s="3" t="s">
        <v>250</v>
      </c>
      <c r="D5" s="3" t="s">
        <v>222</v>
      </c>
      <c r="E5" t="s">
        <v>244</v>
      </c>
      <c r="F5" t="s">
        <v>234</v>
      </c>
      <c r="G5" s="3" t="s">
        <v>262</v>
      </c>
      <c r="N5" t="s">
        <v>268</v>
      </c>
    </row>
    <row r="6" spans="1:14" x14ac:dyDescent="0.25">
      <c r="A6" t="s">
        <v>251</v>
      </c>
      <c r="B6" t="s">
        <v>224</v>
      </c>
      <c r="C6" t="s">
        <v>251</v>
      </c>
      <c r="D6" t="s">
        <v>224</v>
      </c>
      <c r="E6" t="s">
        <v>496</v>
      </c>
      <c r="F6" t="s">
        <v>497</v>
      </c>
      <c r="N6" t="s">
        <v>269</v>
      </c>
    </row>
    <row r="7" spans="1:14" x14ac:dyDescent="0.25">
      <c r="A7" t="s">
        <v>252</v>
      </c>
      <c r="B7" t="s">
        <v>225</v>
      </c>
      <c r="C7" t="s">
        <v>252</v>
      </c>
      <c r="D7" t="s">
        <v>225</v>
      </c>
      <c r="E7" t="s">
        <v>494</v>
      </c>
      <c r="F7" t="s">
        <v>495</v>
      </c>
      <c r="N7" t="s">
        <v>270</v>
      </c>
    </row>
    <row r="8" spans="1:14" x14ac:dyDescent="0.25">
      <c r="A8" s="3" t="s">
        <v>253</v>
      </c>
      <c r="B8" s="3" t="s">
        <v>226</v>
      </c>
      <c r="C8" s="3" t="s">
        <v>253</v>
      </c>
      <c r="D8" s="3" t="s">
        <v>226</v>
      </c>
      <c r="E8" t="s">
        <v>245</v>
      </c>
      <c r="F8" t="s">
        <v>237</v>
      </c>
      <c r="N8" t="s">
        <v>271</v>
      </c>
    </row>
    <row r="9" spans="1:14" x14ac:dyDescent="0.25">
      <c r="A9" t="s">
        <v>254</v>
      </c>
      <c r="B9" t="s">
        <v>223</v>
      </c>
      <c r="C9" t="s">
        <v>254</v>
      </c>
      <c r="D9" t="s">
        <v>223</v>
      </c>
      <c r="E9" t="s">
        <v>246</v>
      </c>
      <c r="F9" t="s">
        <v>238</v>
      </c>
      <c r="N9" s="3" t="s">
        <v>272</v>
      </c>
    </row>
    <row r="10" spans="1:14" x14ac:dyDescent="0.25">
      <c r="A10" t="s">
        <v>255</v>
      </c>
      <c r="B10" t="s">
        <v>227</v>
      </c>
      <c r="C10" t="s">
        <v>255</v>
      </c>
      <c r="D10" t="s">
        <v>227</v>
      </c>
      <c r="E10" t="s">
        <v>247</v>
      </c>
      <c r="F10" t="s">
        <v>239</v>
      </c>
      <c r="N10" t="s">
        <v>273</v>
      </c>
    </row>
    <row r="11" spans="1:14" x14ac:dyDescent="0.25">
      <c r="A11" s="3" t="s">
        <v>256</v>
      </c>
      <c r="B11" s="3" t="s">
        <v>228</v>
      </c>
      <c r="C11" s="3" t="s">
        <v>256</v>
      </c>
      <c r="D11" s="3" t="s">
        <v>228</v>
      </c>
      <c r="E11" t="s">
        <v>492</v>
      </c>
      <c r="F11" t="s">
        <v>493</v>
      </c>
      <c r="N11" t="s">
        <v>274</v>
      </c>
    </row>
    <row r="12" spans="1:14" x14ac:dyDescent="0.25">
      <c r="A12" t="s">
        <v>257</v>
      </c>
      <c r="B12" t="s">
        <v>229</v>
      </c>
      <c r="C12" t="s">
        <v>257</v>
      </c>
      <c r="D12" t="s">
        <v>229</v>
      </c>
      <c r="E12" t="s">
        <v>490</v>
      </c>
      <c r="F12" t="s">
        <v>491</v>
      </c>
      <c r="N12" t="s">
        <v>275</v>
      </c>
    </row>
    <row r="13" spans="1:14" x14ac:dyDescent="0.25">
      <c r="A13" t="s">
        <v>258</v>
      </c>
      <c r="B13" t="s">
        <v>230</v>
      </c>
      <c r="C13" t="s">
        <v>258</v>
      </c>
      <c r="D13" t="s">
        <v>230</v>
      </c>
      <c r="N13" t="s">
        <v>276</v>
      </c>
    </row>
    <row r="14" spans="1:14" x14ac:dyDescent="0.25">
      <c r="A14" s="3" t="s">
        <v>259</v>
      </c>
      <c r="B14" s="3" t="s">
        <v>231</v>
      </c>
      <c r="C14" s="3" t="s">
        <v>259</v>
      </c>
      <c r="D14" s="3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workbookViewId="0">
      <selection activeCell="C23" sqref="C23"/>
    </sheetView>
  </sheetViews>
  <sheetFormatPr defaultColWidth="11.42578125" defaultRowHeight="15" x14ac:dyDescent="0.25"/>
  <cols>
    <col min="1" max="1" width="20.28515625" bestFit="1" customWidth="1"/>
    <col min="2" max="2" width="12" bestFit="1" customWidth="1"/>
  </cols>
  <sheetData>
    <row r="1" spans="1:2" s="1" customFormat="1" x14ac:dyDescent="0.25">
      <c r="A1" s="1" t="s">
        <v>284</v>
      </c>
      <c r="B1" s="1" t="s">
        <v>285</v>
      </c>
    </row>
    <row r="2" spans="1:2" s="2" customFormat="1" x14ac:dyDescent="0.25">
      <c r="A2" s="2" t="s">
        <v>71</v>
      </c>
      <c r="B2" s="2" t="s">
        <v>72</v>
      </c>
    </row>
    <row r="3" spans="1:2" x14ac:dyDescent="0.25">
      <c r="A3" t="s">
        <v>286</v>
      </c>
      <c r="B3" t="s">
        <v>289</v>
      </c>
    </row>
    <row r="4" spans="1:2" x14ac:dyDescent="0.25">
      <c r="A4" t="s">
        <v>287</v>
      </c>
      <c r="B4" t="s">
        <v>290</v>
      </c>
    </row>
    <row r="5" spans="1:2" x14ac:dyDescent="0.25">
      <c r="A5" t="s">
        <v>288</v>
      </c>
      <c r="B5" t="s">
        <v>291</v>
      </c>
    </row>
    <row r="6" spans="1:2" x14ac:dyDescent="0.25">
      <c r="B6" t="s">
        <v>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3"/>
  <sheetViews>
    <sheetView workbookViewId="0">
      <selection activeCell="C23" sqref="C23"/>
    </sheetView>
  </sheetViews>
  <sheetFormatPr defaultColWidth="11.42578125" defaultRowHeight="15" x14ac:dyDescent="0.25"/>
  <cols>
    <col min="1" max="1" width="39" bestFit="1" customWidth="1"/>
    <col min="2" max="2" width="21.140625" bestFit="1" customWidth="1"/>
  </cols>
  <sheetData>
    <row r="1" spans="1:2" s="1" customFormat="1" x14ac:dyDescent="0.25">
      <c r="A1" s="1" t="s">
        <v>293</v>
      </c>
      <c r="B1" s="1" t="s">
        <v>277</v>
      </c>
    </row>
    <row r="2" spans="1:2" s="2" customFormat="1" x14ac:dyDescent="0.25">
      <c r="A2" s="2" t="s">
        <v>73</v>
      </c>
      <c r="B2" s="2" t="s">
        <v>74</v>
      </c>
    </row>
    <row r="3" spans="1:2" x14ac:dyDescent="0.25">
      <c r="A3" t="s">
        <v>294</v>
      </c>
      <c r="B3" t="s">
        <v>266</v>
      </c>
    </row>
    <row r="4" spans="1:2" x14ac:dyDescent="0.25">
      <c r="A4" t="s">
        <v>296</v>
      </c>
      <c r="B4" t="s">
        <v>267</v>
      </c>
    </row>
    <row r="5" spans="1:2" x14ac:dyDescent="0.25">
      <c r="A5" t="s">
        <v>295</v>
      </c>
      <c r="B5" t="s">
        <v>268</v>
      </c>
    </row>
    <row r="6" spans="1:2" x14ac:dyDescent="0.25">
      <c r="A6" t="s">
        <v>297</v>
      </c>
      <c r="B6" t="s">
        <v>269</v>
      </c>
    </row>
    <row r="7" spans="1:2" x14ac:dyDescent="0.25">
      <c r="A7" s="3" t="s">
        <v>298</v>
      </c>
      <c r="B7" t="s">
        <v>270</v>
      </c>
    </row>
    <row r="8" spans="1:2" x14ac:dyDescent="0.25">
      <c r="A8" s="3" t="s">
        <v>299</v>
      </c>
      <c r="B8" t="s">
        <v>271</v>
      </c>
    </row>
    <row r="9" spans="1:2" x14ac:dyDescent="0.25">
      <c r="B9" s="3" t="s">
        <v>272</v>
      </c>
    </row>
    <row r="10" spans="1:2" x14ac:dyDescent="0.25">
      <c r="B10" t="s">
        <v>273</v>
      </c>
    </row>
    <row r="11" spans="1:2" x14ac:dyDescent="0.25">
      <c r="B11" t="s">
        <v>274</v>
      </c>
    </row>
    <row r="12" spans="1:2" x14ac:dyDescent="0.25">
      <c r="B12" t="s">
        <v>275</v>
      </c>
    </row>
    <row r="13" spans="1:2" x14ac:dyDescent="0.25">
      <c r="B13" t="s">
        <v>276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3"/>
  <sheetViews>
    <sheetView workbookViewId="0">
      <selection activeCell="C23" sqref="C23"/>
    </sheetView>
  </sheetViews>
  <sheetFormatPr defaultColWidth="11.42578125" defaultRowHeight="15" x14ac:dyDescent="0.25"/>
  <cols>
    <col min="1" max="1" width="33.42578125" bestFit="1" customWidth="1"/>
    <col min="2" max="2" width="28.42578125" customWidth="1"/>
    <col min="3" max="3" width="21.140625" bestFit="1" customWidth="1"/>
    <col min="4" max="4" width="19.7109375" bestFit="1" customWidth="1"/>
    <col min="5" max="5" width="20" bestFit="1" customWidth="1"/>
    <col min="6" max="6" width="19.42578125" bestFit="1" customWidth="1"/>
    <col min="7" max="7" width="16.7109375" bestFit="1" customWidth="1"/>
    <col min="8" max="8" width="21" bestFit="1" customWidth="1"/>
    <col min="9" max="9" width="29" bestFit="1" customWidth="1"/>
  </cols>
  <sheetData>
    <row r="1" spans="1:9" s="1" customFormat="1" x14ac:dyDescent="0.25">
      <c r="A1" s="1" t="s">
        <v>531</v>
      </c>
      <c r="B1" s="1" t="s">
        <v>532</v>
      </c>
      <c r="C1" s="1" t="s">
        <v>533</v>
      </c>
      <c r="D1" s="1" t="s">
        <v>534</v>
      </c>
      <c r="E1" s="1" t="s">
        <v>535</v>
      </c>
      <c r="F1" s="1" t="s">
        <v>536</v>
      </c>
      <c r="G1" s="1" t="s">
        <v>537</v>
      </c>
      <c r="H1" s="1" t="s">
        <v>538</v>
      </c>
      <c r="I1" s="1" t="s">
        <v>315</v>
      </c>
    </row>
    <row r="2" spans="1:9" s="2" customFormat="1" x14ac:dyDescent="0.25">
      <c r="A2" s="2" t="s">
        <v>529</v>
      </c>
      <c r="B2" s="2" t="s">
        <v>530</v>
      </c>
      <c r="C2" s="2" t="s">
        <v>74</v>
      </c>
      <c r="D2" s="2" t="s">
        <v>75</v>
      </c>
      <c r="E2" s="2" t="s">
        <v>94</v>
      </c>
      <c r="F2" s="2" t="s">
        <v>76</v>
      </c>
      <c r="G2" s="2" t="s">
        <v>77</v>
      </c>
      <c r="H2" s="2" t="s">
        <v>78</v>
      </c>
      <c r="I2" s="2" t="s">
        <v>117</v>
      </c>
    </row>
    <row r="3" spans="1:9" x14ac:dyDescent="0.25">
      <c r="A3" t="s">
        <v>539</v>
      </c>
      <c r="B3" t="s">
        <v>518</v>
      </c>
      <c r="C3" t="s">
        <v>266</v>
      </c>
      <c r="D3" t="s">
        <v>300</v>
      </c>
      <c r="E3" t="s">
        <v>300</v>
      </c>
      <c r="F3" t="s">
        <v>304</v>
      </c>
      <c r="G3" t="s">
        <v>307</v>
      </c>
      <c r="H3" t="s">
        <v>314</v>
      </c>
      <c r="I3" t="s">
        <v>315</v>
      </c>
    </row>
    <row r="4" spans="1:9" x14ac:dyDescent="0.25">
      <c r="A4" t="s">
        <v>540</v>
      </c>
      <c r="B4" t="s">
        <v>519</v>
      </c>
      <c r="C4" t="s">
        <v>267</v>
      </c>
      <c r="D4" t="s">
        <v>301</v>
      </c>
      <c r="E4" t="s">
        <v>301</v>
      </c>
      <c r="F4" t="s">
        <v>305</v>
      </c>
      <c r="G4" t="s">
        <v>308</v>
      </c>
      <c r="H4" t="s">
        <v>311</v>
      </c>
      <c r="I4" t="s">
        <v>316</v>
      </c>
    </row>
    <row r="5" spans="1:9" x14ac:dyDescent="0.25">
      <c r="B5" t="s">
        <v>521</v>
      </c>
      <c r="C5" t="s">
        <v>268</v>
      </c>
      <c r="D5" t="s">
        <v>302</v>
      </c>
      <c r="E5" t="s">
        <v>302</v>
      </c>
      <c r="F5" t="s">
        <v>306</v>
      </c>
      <c r="G5" t="s">
        <v>309</v>
      </c>
      <c r="H5" t="s">
        <v>313</v>
      </c>
      <c r="I5" t="s">
        <v>317</v>
      </c>
    </row>
    <row r="6" spans="1:9" x14ac:dyDescent="0.25">
      <c r="B6" t="s">
        <v>520</v>
      </c>
      <c r="C6" t="s">
        <v>269</v>
      </c>
      <c r="D6" t="s">
        <v>303</v>
      </c>
      <c r="E6" t="s">
        <v>303</v>
      </c>
      <c r="G6" t="s">
        <v>310</v>
      </c>
      <c r="H6" t="s">
        <v>312</v>
      </c>
    </row>
    <row r="7" spans="1:9" x14ac:dyDescent="0.25">
      <c r="B7" t="s">
        <v>522</v>
      </c>
      <c r="C7" t="s">
        <v>270</v>
      </c>
    </row>
    <row r="8" spans="1:9" x14ac:dyDescent="0.25">
      <c r="B8" t="s">
        <v>523</v>
      </c>
      <c r="C8" t="s">
        <v>271</v>
      </c>
    </row>
    <row r="9" spans="1:9" x14ac:dyDescent="0.25">
      <c r="B9" t="s">
        <v>524</v>
      </c>
      <c r="C9" s="3" t="s">
        <v>272</v>
      </c>
    </row>
    <row r="10" spans="1:9" x14ac:dyDescent="0.25">
      <c r="B10" t="s">
        <v>525</v>
      </c>
      <c r="C10" t="s">
        <v>273</v>
      </c>
    </row>
    <row r="11" spans="1:9" x14ac:dyDescent="0.25">
      <c r="B11" t="s">
        <v>526</v>
      </c>
      <c r="C11" t="s">
        <v>274</v>
      </c>
    </row>
    <row r="12" spans="1:9" x14ac:dyDescent="0.25">
      <c r="B12" t="s">
        <v>527</v>
      </c>
      <c r="C12" t="s">
        <v>275</v>
      </c>
    </row>
    <row r="13" spans="1:9" x14ac:dyDescent="0.25">
      <c r="B13" t="s">
        <v>528</v>
      </c>
      <c r="C13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5"/>
  <sheetViews>
    <sheetView workbookViewId="0">
      <selection activeCell="C23" sqref="C23"/>
    </sheetView>
  </sheetViews>
  <sheetFormatPr defaultColWidth="8.85546875" defaultRowHeight="15" x14ac:dyDescent="0.25"/>
  <cols>
    <col min="1" max="1" width="32.7109375" bestFit="1" customWidth="1"/>
    <col min="2" max="2" width="38.140625" bestFit="1" customWidth="1"/>
    <col min="3" max="3" width="22.140625" bestFit="1" customWidth="1"/>
    <col min="4" max="4" width="21.140625" bestFit="1" customWidth="1"/>
  </cols>
  <sheetData>
    <row r="1" spans="1:4" s="1" customFormat="1" x14ac:dyDescent="0.25">
      <c r="A1" s="1" t="s">
        <v>52</v>
      </c>
      <c r="B1" s="1" t="s">
        <v>320</v>
      </c>
      <c r="C1" s="1" t="s">
        <v>319</v>
      </c>
      <c r="D1" s="1" t="s">
        <v>277</v>
      </c>
    </row>
    <row r="2" spans="1:4" s="2" customFormat="1" x14ac:dyDescent="0.25">
      <c r="A2" s="2" t="s">
        <v>52</v>
      </c>
      <c r="B2" s="2" t="s">
        <v>53</v>
      </c>
      <c r="C2" s="2" t="s">
        <v>79</v>
      </c>
      <c r="D2" s="2" t="s">
        <v>63</v>
      </c>
    </row>
    <row r="3" spans="1:4" x14ac:dyDescent="0.25">
      <c r="A3" t="s">
        <v>134</v>
      </c>
      <c r="B3" t="s">
        <v>204</v>
      </c>
      <c r="C3" t="s">
        <v>318</v>
      </c>
      <c r="D3" t="s">
        <v>266</v>
      </c>
    </row>
    <row r="4" spans="1:4" x14ac:dyDescent="0.25">
      <c r="A4" t="s">
        <v>136</v>
      </c>
      <c r="B4" t="s">
        <v>205</v>
      </c>
      <c r="C4" t="s">
        <v>232</v>
      </c>
      <c r="D4" t="s">
        <v>267</v>
      </c>
    </row>
    <row r="5" spans="1:4" x14ac:dyDescent="0.25">
      <c r="A5" t="s">
        <v>135</v>
      </c>
      <c r="B5" t="s">
        <v>206</v>
      </c>
      <c r="C5" t="s">
        <v>233</v>
      </c>
      <c r="D5" t="s">
        <v>268</v>
      </c>
    </row>
    <row r="6" spans="1:4" x14ac:dyDescent="0.25">
      <c r="A6" t="s">
        <v>137</v>
      </c>
      <c r="B6" t="s">
        <v>207</v>
      </c>
      <c r="C6" t="s">
        <v>234</v>
      </c>
      <c r="D6" t="s">
        <v>269</v>
      </c>
    </row>
    <row r="7" spans="1:4" x14ac:dyDescent="0.25">
      <c r="A7" t="s">
        <v>138</v>
      </c>
      <c r="B7" t="s">
        <v>208</v>
      </c>
      <c r="C7" t="s">
        <v>235</v>
      </c>
      <c r="D7" t="s">
        <v>270</v>
      </c>
    </row>
    <row r="8" spans="1:4" x14ac:dyDescent="0.25">
      <c r="A8" t="s">
        <v>139</v>
      </c>
      <c r="B8" t="s">
        <v>209</v>
      </c>
      <c r="C8" t="s">
        <v>236</v>
      </c>
      <c r="D8" t="s">
        <v>271</v>
      </c>
    </row>
    <row r="9" spans="1:4" x14ac:dyDescent="0.25">
      <c r="A9" t="s">
        <v>141</v>
      </c>
      <c r="B9" t="s">
        <v>210</v>
      </c>
      <c r="C9" t="s">
        <v>237</v>
      </c>
      <c r="D9" s="3" t="s">
        <v>272</v>
      </c>
    </row>
    <row r="10" spans="1:4" x14ac:dyDescent="0.25">
      <c r="A10" t="s">
        <v>142</v>
      </c>
      <c r="B10" t="s">
        <v>211</v>
      </c>
      <c r="C10" t="s">
        <v>238</v>
      </c>
      <c r="D10" t="s">
        <v>273</v>
      </c>
    </row>
    <row r="11" spans="1:4" x14ac:dyDescent="0.25">
      <c r="A11" t="s">
        <v>140</v>
      </c>
      <c r="B11" t="s">
        <v>212</v>
      </c>
      <c r="C11" t="s">
        <v>239</v>
      </c>
      <c r="D11" t="s">
        <v>274</v>
      </c>
    </row>
    <row r="12" spans="1:4" x14ac:dyDescent="0.25">
      <c r="A12" t="s">
        <v>143</v>
      </c>
      <c r="B12" t="s">
        <v>213</v>
      </c>
      <c r="C12" t="s">
        <v>240</v>
      </c>
      <c r="D12" t="s">
        <v>275</v>
      </c>
    </row>
    <row r="13" spans="1:4" x14ac:dyDescent="0.25">
      <c r="A13" t="s">
        <v>144</v>
      </c>
      <c r="B13" t="s">
        <v>218</v>
      </c>
      <c r="C13" t="s">
        <v>241</v>
      </c>
      <c r="D13" t="s">
        <v>276</v>
      </c>
    </row>
    <row r="14" spans="1:4" x14ac:dyDescent="0.25">
      <c r="A14" t="s">
        <v>145</v>
      </c>
      <c r="B14" t="s">
        <v>217</v>
      </c>
    </row>
    <row r="15" spans="1:4" x14ac:dyDescent="0.25">
      <c r="A15" t="s">
        <v>146</v>
      </c>
      <c r="B15" t="s">
        <v>214</v>
      </c>
    </row>
    <row r="16" spans="1:4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4"/>
  <sheetViews>
    <sheetView topLeftCell="E1" workbookViewId="0">
      <selection activeCell="C23" sqref="C23"/>
    </sheetView>
  </sheetViews>
  <sheetFormatPr defaultColWidth="11.42578125" defaultRowHeight="15" x14ac:dyDescent="0.25"/>
  <cols>
    <col min="1" max="1" width="32.28515625" bestFit="1" customWidth="1"/>
    <col min="2" max="2" width="38.7109375" bestFit="1" customWidth="1"/>
    <col min="3" max="3" width="30.28515625" bestFit="1" customWidth="1"/>
    <col min="4" max="4" width="30.140625" bestFit="1" customWidth="1"/>
    <col min="5" max="5" width="28.42578125" bestFit="1" customWidth="1"/>
    <col min="6" max="6" width="19.42578125" bestFit="1" customWidth="1"/>
    <col min="7" max="7" width="19.42578125" customWidth="1"/>
    <col min="8" max="8" width="24.42578125" bestFit="1" customWidth="1"/>
    <col min="9" max="9" width="33.28515625" bestFit="1" customWidth="1"/>
    <col min="10" max="10" width="30.85546875" bestFit="1" customWidth="1"/>
    <col min="11" max="11" width="49.28515625" bestFit="1" customWidth="1"/>
    <col min="12" max="12" width="43.7109375" bestFit="1" customWidth="1"/>
    <col min="13" max="13" width="17" bestFit="1" customWidth="1"/>
  </cols>
  <sheetData>
    <row r="1" spans="1:13" s="1" customFormat="1" x14ac:dyDescent="0.25">
      <c r="A1" s="1" t="s">
        <v>397</v>
      </c>
      <c r="B1" s="1" t="s">
        <v>397</v>
      </c>
      <c r="C1" s="1" t="s">
        <v>400</v>
      </c>
      <c r="D1" s="1" t="s">
        <v>401</v>
      </c>
      <c r="E1" s="1" t="s">
        <v>403</v>
      </c>
      <c r="F1" s="1" t="s">
        <v>402</v>
      </c>
      <c r="G1" s="1" t="s">
        <v>541</v>
      </c>
      <c r="H1" s="1" t="s">
        <v>543</v>
      </c>
      <c r="I1" s="1" t="s">
        <v>399</v>
      </c>
      <c r="J1" s="1" t="s">
        <v>396</v>
      </c>
      <c r="K1" s="1" t="s">
        <v>397</v>
      </c>
      <c r="L1" s="1" t="s">
        <v>397</v>
      </c>
      <c r="M1" s="1" t="s">
        <v>398</v>
      </c>
    </row>
    <row r="2" spans="1:13" s="2" customFormat="1" x14ac:dyDescent="0.25">
      <c r="A2" s="2" t="s">
        <v>58</v>
      </c>
      <c r="B2" s="2" t="s">
        <v>116</v>
      </c>
      <c r="C2" s="2" t="s">
        <v>115</v>
      </c>
      <c r="D2" s="2" t="s">
        <v>59</v>
      </c>
      <c r="E2" s="2" t="s">
        <v>88</v>
      </c>
      <c r="F2" s="2" t="s">
        <v>87</v>
      </c>
      <c r="G2" s="2" t="s">
        <v>542</v>
      </c>
      <c r="H2" s="2" t="s">
        <v>544</v>
      </c>
      <c r="I2" s="2" t="s">
        <v>86</v>
      </c>
      <c r="J2" s="2" t="s">
        <v>85</v>
      </c>
      <c r="K2" s="2" t="s">
        <v>380</v>
      </c>
      <c r="L2" s="2" t="s">
        <v>100</v>
      </c>
      <c r="M2" s="2" t="s">
        <v>99</v>
      </c>
    </row>
    <row r="3" spans="1:13" x14ac:dyDescent="0.25">
      <c r="A3" t="s">
        <v>374</v>
      </c>
      <c r="B3" t="s">
        <v>374</v>
      </c>
      <c r="H3" t="s">
        <v>545</v>
      </c>
      <c r="I3" t="s">
        <v>390</v>
      </c>
      <c r="J3" t="s">
        <v>387</v>
      </c>
      <c r="K3" t="s">
        <v>374</v>
      </c>
    </row>
    <row r="4" spans="1:13" x14ac:dyDescent="0.25">
      <c r="A4" t="s">
        <v>375</v>
      </c>
      <c r="B4" t="s">
        <v>375</v>
      </c>
      <c r="H4" t="s">
        <v>546</v>
      </c>
      <c r="I4" t="s">
        <v>391</v>
      </c>
      <c r="J4" t="s">
        <v>389</v>
      </c>
      <c r="K4" t="s">
        <v>375</v>
      </c>
    </row>
    <row r="5" spans="1:13" x14ac:dyDescent="0.25">
      <c r="A5" t="s">
        <v>376</v>
      </c>
      <c r="B5" t="s">
        <v>376</v>
      </c>
      <c r="H5" t="s">
        <v>547</v>
      </c>
      <c r="I5" t="s">
        <v>392</v>
      </c>
      <c r="J5" t="s">
        <v>388</v>
      </c>
      <c r="K5" t="s">
        <v>376</v>
      </c>
    </row>
    <row r="6" spans="1:13" x14ac:dyDescent="0.25">
      <c r="A6" t="s">
        <v>377</v>
      </c>
      <c r="B6" t="s">
        <v>377</v>
      </c>
      <c r="H6" t="s">
        <v>548</v>
      </c>
      <c r="I6" t="s">
        <v>393</v>
      </c>
      <c r="K6" t="s">
        <v>377</v>
      </c>
    </row>
    <row r="7" spans="1:13" x14ac:dyDescent="0.25">
      <c r="A7" t="s">
        <v>378</v>
      </c>
      <c r="B7" t="s">
        <v>378</v>
      </c>
      <c r="H7" t="s">
        <v>549</v>
      </c>
      <c r="I7" t="s">
        <v>394</v>
      </c>
      <c r="K7" t="s">
        <v>378</v>
      </c>
    </row>
    <row r="8" spans="1:13" x14ac:dyDescent="0.25">
      <c r="A8" t="s">
        <v>379</v>
      </c>
      <c r="B8" t="s">
        <v>379</v>
      </c>
      <c r="H8" t="s">
        <v>550</v>
      </c>
      <c r="I8" t="s">
        <v>395</v>
      </c>
      <c r="K8" t="s">
        <v>379</v>
      </c>
    </row>
    <row r="9" spans="1:13" x14ac:dyDescent="0.25">
      <c r="K9" t="s">
        <v>381</v>
      </c>
    </row>
    <row r="10" spans="1:13" x14ac:dyDescent="0.25">
      <c r="K10" t="s">
        <v>382</v>
      </c>
    </row>
    <row r="11" spans="1:13" x14ac:dyDescent="0.25">
      <c r="K11" t="s">
        <v>383</v>
      </c>
    </row>
    <row r="12" spans="1:13" x14ac:dyDescent="0.25">
      <c r="K12" t="s">
        <v>384</v>
      </c>
    </row>
    <row r="13" spans="1:13" x14ac:dyDescent="0.25">
      <c r="K13" t="s">
        <v>385</v>
      </c>
    </row>
    <row r="14" spans="1:13" x14ac:dyDescent="0.25">
      <c r="K14" t="s">
        <v>386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"/>
  <sheetViews>
    <sheetView topLeftCell="E1" workbookViewId="0">
      <selection activeCell="C23" sqref="C23"/>
    </sheetView>
  </sheetViews>
  <sheetFormatPr defaultColWidth="11.42578125" defaultRowHeight="15" x14ac:dyDescent="0.25"/>
  <cols>
    <col min="1" max="1" width="32.28515625" bestFit="1" customWidth="1"/>
    <col min="2" max="2" width="34.140625" bestFit="1" customWidth="1"/>
    <col min="3" max="3" width="30.7109375" bestFit="1" customWidth="1"/>
    <col min="4" max="4" width="29.42578125" bestFit="1" customWidth="1"/>
    <col min="5" max="5" width="25.85546875" bestFit="1" customWidth="1"/>
    <col min="6" max="6" width="30.7109375" bestFit="1" customWidth="1"/>
    <col min="7" max="7" width="27.28515625" bestFit="1" customWidth="1"/>
    <col min="8" max="8" width="40" bestFit="1" customWidth="1"/>
  </cols>
  <sheetData>
    <row r="1" spans="1:7" s="1" customFormat="1" x14ac:dyDescent="0.25">
      <c r="A1" s="1" t="s">
        <v>349</v>
      </c>
      <c r="B1" s="1" t="s">
        <v>354</v>
      </c>
      <c r="C1" s="1" t="s">
        <v>355</v>
      </c>
      <c r="D1" s="1" t="s">
        <v>360</v>
      </c>
      <c r="E1" s="1" t="s">
        <v>361</v>
      </c>
      <c r="F1" s="1" t="s">
        <v>362</v>
      </c>
      <c r="G1" s="1" t="s">
        <v>363</v>
      </c>
    </row>
    <row r="2" spans="1:7" s="2" customFormat="1" x14ac:dyDescent="0.25">
      <c r="A2" s="2" t="s">
        <v>81</v>
      </c>
      <c r="B2" s="2" t="s">
        <v>345</v>
      </c>
      <c r="C2" s="2" t="s">
        <v>350</v>
      </c>
      <c r="D2" s="2" t="s">
        <v>356</v>
      </c>
      <c r="E2" s="2" t="s">
        <v>357</v>
      </c>
      <c r="F2" s="2" t="s">
        <v>358</v>
      </c>
      <c r="G2" s="2" t="s">
        <v>359</v>
      </c>
    </row>
    <row r="3" spans="1:7" x14ac:dyDescent="0.25">
      <c r="B3" t="s">
        <v>346</v>
      </c>
      <c r="C3" t="s">
        <v>351</v>
      </c>
      <c r="D3" t="s">
        <v>364</v>
      </c>
      <c r="E3" t="s">
        <v>367</v>
      </c>
      <c r="F3" t="s">
        <v>370</v>
      </c>
      <c r="G3" t="s">
        <v>372</v>
      </c>
    </row>
    <row r="4" spans="1:7" x14ac:dyDescent="0.25">
      <c r="B4" t="s">
        <v>347</v>
      </c>
      <c r="C4" t="s">
        <v>352</v>
      </c>
      <c r="D4" t="s">
        <v>365</v>
      </c>
      <c r="E4" t="s">
        <v>368</v>
      </c>
      <c r="F4" t="s">
        <v>371</v>
      </c>
      <c r="G4" t="s">
        <v>373</v>
      </c>
    </row>
    <row r="5" spans="1:7" x14ac:dyDescent="0.25">
      <c r="B5" t="s">
        <v>348</v>
      </c>
      <c r="C5" t="s">
        <v>353</v>
      </c>
      <c r="D5" t="s">
        <v>366</v>
      </c>
      <c r="E5" t="s">
        <v>369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7"/>
  <sheetViews>
    <sheetView workbookViewId="0">
      <selection activeCell="C23" sqref="C23"/>
    </sheetView>
  </sheetViews>
  <sheetFormatPr defaultColWidth="11.42578125" defaultRowHeight="15" x14ac:dyDescent="0.25"/>
  <cols>
    <col min="1" max="1" width="24.28515625" bestFit="1" customWidth="1"/>
    <col min="2" max="2" width="17.28515625" bestFit="1" customWidth="1"/>
  </cols>
  <sheetData>
    <row r="1" spans="1:3" s="1" customFormat="1" x14ac:dyDescent="0.25">
      <c r="A1" s="1" t="s">
        <v>121</v>
      </c>
      <c r="B1" s="1" t="s">
        <v>343</v>
      </c>
      <c r="C1" s="1" t="s">
        <v>344</v>
      </c>
    </row>
    <row r="2" spans="1:3" s="2" customFormat="1" x14ac:dyDescent="0.25">
      <c r="A2" s="2" t="s">
        <v>121</v>
      </c>
      <c r="B2" s="2" t="s">
        <v>84</v>
      </c>
      <c r="C2" s="2" t="s">
        <v>83</v>
      </c>
    </row>
    <row r="3" spans="1:3" x14ac:dyDescent="0.25">
      <c r="A3" t="s">
        <v>323</v>
      </c>
    </row>
    <row r="4" spans="1:3" x14ac:dyDescent="0.25">
      <c r="A4" t="s">
        <v>324</v>
      </c>
    </row>
    <row r="5" spans="1:3" x14ac:dyDescent="0.25">
      <c r="A5" t="s">
        <v>325</v>
      </c>
    </row>
    <row r="6" spans="1:3" x14ac:dyDescent="0.25">
      <c r="A6" t="s">
        <v>326</v>
      </c>
    </row>
    <row r="7" spans="1:3" x14ac:dyDescent="0.25">
      <c r="A7" t="s">
        <v>327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2"/>
  <sheetViews>
    <sheetView workbookViewId="0">
      <selection activeCell="C23" sqref="C23"/>
    </sheetView>
  </sheetViews>
  <sheetFormatPr defaultColWidth="11.42578125" defaultRowHeight="15" x14ac:dyDescent="0.25"/>
  <cols>
    <col min="1" max="2" width="18.28515625" bestFit="1" customWidth="1"/>
  </cols>
  <sheetData>
    <row r="1" spans="1:2" s="1" customFormat="1" x14ac:dyDescent="0.25">
      <c r="A1" s="1" t="s">
        <v>342</v>
      </c>
      <c r="B1" s="1" t="s">
        <v>342</v>
      </c>
    </row>
    <row r="2" spans="1:2" s="2" customFormat="1" x14ac:dyDescent="0.25">
      <c r="A2" s="2" t="s">
        <v>321</v>
      </c>
      <c r="B2" s="2" t="s">
        <v>322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0"/>
  <sheetViews>
    <sheetView workbookViewId="0">
      <selection activeCell="C23" sqref="C23"/>
    </sheetView>
  </sheetViews>
  <sheetFormatPr defaultColWidth="11.42578125" defaultRowHeight="15" x14ac:dyDescent="0.25"/>
  <cols>
    <col min="1" max="1" width="27.7109375" bestFit="1" customWidth="1"/>
    <col min="2" max="2" width="42.85546875" bestFit="1" customWidth="1"/>
  </cols>
  <sheetData>
    <row r="1" spans="1:2" s="1" customFormat="1" x14ac:dyDescent="0.25">
      <c r="A1" s="1" t="s">
        <v>341</v>
      </c>
    </row>
    <row r="2" spans="1:2" s="2" customFormat="1" x14ac:dyDescent="0.25">
      <c r="A2" s="2" t="s">
        <v>510</v>
      </c>
      <c r="B2" s="2" t="s">
        <v>513</v>
      </c>
    </row>
    <row r="3" spans="1:2" x14ac:dyDescent="0.25">
      <c r="A3" t="s">
        <v>332</v>
      </c>
      <c r="B3" t="s">
        <v>511</v>
      </c>
    </row>
    <row r="4" spans="1:2" x14ac:dyDescent="0.25">
      <c r="A4" t="s">
        <v>333</v>
      </c>
      <c r="B4" t="s">
        <v>512</v>
      </c>
    </row>
    <row r="5" spans="1:2" x14ac:dyDescent="0.25">
      <c r="A5" t="s">
        <v>334</v>
      </c>
    </row>
    <row r="6" spans="1:2" x14ac:dyDescent="0.25">
      <c r="A6" t="s">
        <v>335</v>
      </c>
    </row>
    <row r="7" spans="1:2" x14ac:dyDescent="0.25">
      <c r="A7" t="s">
        <v>336</v>
      </c>
    </row>
    <row r="8" spans="1:2" x14ac:dyDescent="0.25">
      <c r="A8" t="s">
        <v>337</v>
      </c>
    </row>
    <row r="9" spans="1:2" x14ac:dyDescent="0.25">
      <c r="A9" t="s">
        <v>338</v>
      </c>
    </row>
    <row r="10" spans="1:2" x14ac:dyDescent="0.25">
      <c r="A10" t="s">
        <v>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>
      <selection activeCell="C23" sqref="C23"/>
    </sheetView>
  </sheetViews>
  <sheetFormatPr defaultColWidth="11.42578125" defaultRowHeight="15" x14ac:dyDescent="0.25"/>
  <cols>
    <col min="1" max="1" width="14.42578125" bestFit="1" customWidth="1"/>
  </cols>
  <sheetData>
    <row r="1" spans="1:1" s="1" customFormat="1" x14ac:dyDescent="0.25">
      <c r="A1" s="1" t="s">
        <v>21</v>
      </c>
    </row>
    <row r="2" spans="1:1" s="2" customFormat="1" x14ac:dyDescent="0.25">
      <c r="A2" s="2" t="s">
        <v>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C23" sqref="C23"/>
    </sheetView>
  </sheetViews>
  <sheetFormatPr defaultColWidth="11.42578125" defaultRowHeight="15" x14ac:dyDescent="0.25"/>
  <cols>
    <col min="1" max="1" width="12.140625" bestFit="1" customWidth="1"/>
  </cols>
  <sheetData>
    <row r="1" spans="1:1" s="1" customFormat="1" x14ac:dyDescent="0.25">
      <c r="A1" s="1" t="s">
        <v>340</v>
      </c>
    </row>
    <row r="2" spans="1:1" s="2" customFormat="1" x14ac:dyDescent="0.25">
      <c r="A2" s="2" t="s">
        <v>124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3"/>
  <sheetViews>
    <sheetView workbookViewId="0">
      <selection activeCell="C23" sqref="C23"/>
    </sheetView>
  </sheetViews>
  <sheetFormatPr defaultColWidth="11.42578125" defaultRowHeight="15" x14ac:dyDescent="0.25"/>
  <cols>
    <col min="1" max="1" width="53.7109375" bestFit="1" customWidth="1"/>
    <col min="2" max="2" width="44.28515625" bestFit="1" customWidth="1"/>
  </cols>
  <sheetData>
    <row r="1" spans="1:2" s="1" customFormat="1" x14ac:dyDescent="0.25">
      <c r="A1" s="1" t="s">
        <v>516</v>
      </c>
      <c r="B1" s="1" t="s">
        <v>517</v>
      </c>
    </row>
    <row r="2" spans="1:2" s="2" customFormat="1" x14ac:dyDescent="0.25">
      <c r="A2" s="2" t="s">
        <v>515</v>
      </c>
      <c r="B2" s="2" t="s">
        <v>514</v>
      </c>
    </row>
    <row r="3" spans="1:2" x14ac:dyDescent="0.25">
      <c r="A3" t="s">
        <v>328</v>
      </c>
      <c r="B3" t="s">
        <v>518</v>
      </c>
    </row>
    <row r="4" spans="1:2" x14ac:dyDescent="0.25">
      <c r="A4" t="s">
        <v>329</v>
      </c>
      <c r="B4" t="s">
        <v>519</v>
      </c>
    </row>
    <row r="5" spans="1:2" x14ac:dyDescent="0.25">
      <c r="A5" t="s">
        <v>330</v>
      </c>
      <c r="B5" t="s">
        <v>521</v>
      </c>
    </row>
    <row r="6" spans="1:2" x14ac:dyDescent="0.25">
      <c r="A6" t="s">
        <v>331</v>
      </c>
      <c r="B6" t="s">
        <v>520</v>
      </c>
    </row>
    <row r="7" spans="1:2" x14ac:dyDescent="0.25">
      <c r="B7" t="s">
        <v>522</v>
      </c>
    </row>
    <row r="8" spans="1:2" x14ac:dyDescent="0.25">
      <c r="B8" t="s">
        <v>523</v>
      </c>
    </row>
    <row r="9" spans="1:2" x14ac:dyDescent="0.25">
      <c r="B9" t="s">
        <v>524</v>
      </c>
    </row>
    <row r="10" spans="1:2" x14ac:dyDescent="0.25">
      <c r="B10" t="s">
        <v>525</v>
      </c>
    </row>
    <row r="11" spans="1:2" x14ac:dyDescent="0.25">
      <c r="B11" t="s">
        <v>526</v>
      </c>
    </row>
    <row r="12" spans="1:2" x14ac:dyDescent="0.25">
      <c r="B12" t="s">
        <v>527</v>
      </c>
    </row>
    <row r="13" spans="1:2" x14ac:dyDescent="0.25">
      <c r="B13" t="s">
        <v>528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CE212DE-19D7-441B-A307-1DB9D8146E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17</vt:i4>
      </vt:variant>
      <vt:variant>
        <vt:lpstr>Namngivna områden</vt:lpstr>
      </vt:variant>
      <vt:variant>
        <vt:i4>7</vt:i4>
      </vt:variant>
    </vt:vector>
  </HeadingPairs>
  <TitlesOfParts>
    <vt:vector size="24" baseType="lpstr">
      <vt:lpstr>Plan</vt:lpstr>
      <vt:lpstr>Ute, Mark</vt:lpstr>
      <vt:lpstr>Tak</vt:lpstr>
      <vt:lpstr>Fasad</vt:lpstr>
      <vt:lpstr>Entréer Trapphus</vt:lpstr>
      <vt:lpstr>Hissar</vt:lpstr>
      <vt:lpstr>Förråd, källare, vind</vt:lpstr>
      <vt:lpstr>Tvättstugor</vt:lpstr>
      <vt:lpstr>Garage</vt:lpstr>
      <vt:lpstr>Vatten, avlopp, värme, kyla</vt:lpstr>
      <vt:lpstr>Ventilation</vt:lpstr>
      <vt:lpstr>Elanläggningar</vt:lpstr>
      <vt:lpstr>Brandskydd</vt:lpstr>
      <vt:lpstr>Avfallshantering</vt:lpstr>
      <vt:lpstr>Energi</vt:lpstr>
      <vt:lpstr>Miljö</vt:lpstr>
      <vt:lpstr>Övriga speciella lokaler</vt:lpstr>
      <vt:lpstr>Antal_lägenheter</vt:lpstr>
      <vt:lpstr>Boendeyta</vt:lpstr>
      <vt:lpstr>index</vt:lpstr>
      <vt:lpstr>Startår</vt:lpstr>
      <vt:lpstr>Plan!Utskriftsrubriker</vt:lpstr>
      <vt:lpstr>z</vt:lpstr>
      <vt:lpstr>årlig_Index</vt:lpstr>
    </vt:vector>
  </TitlesOfParts>
  <Company>Storholmen Förvaltning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Bladin</dc:creator>
  <cp:lastModifiedBy>Elias Jonsson</cp:lastModifiedBy>
  <cp:lastPrinted>2022-06-07T05:38:14Z</cp:lastPrinted>
  <dcterms:created xsi:type="dcterms:W3CDTF">2013-02-26T08:23:32Z</dcterms:created>
  <dcterms:modified xsi:type="dcterms:W3CDTF">2024-08-13T12:36:12Z</dcterms:modified>
</cp:coreProperties>
</file>